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Owner\Desktop\A-Z\עמיתים\קרנות\מבטחים\נכסי הקרן\יתרות ועסקאות עם צדדים קשורים\"/>
    </mc:Choice>
  </mc:AlternateContent>
  <xr:revisionPtr revIDLastSave="0" documentId="8_{1388467C-B62D-42D7-855B-A0125C3E88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2" l="1"/>
  <c r="G49" i="2" l="1"/>
  <c r="J47" i="3" l="1"/>
  <c r="K47" i="3"/>
  <c r="G48" i="2"/>
  <c r="J46" i="3"/>
  <c r="K46" i="3"/>
  <c r="C46" i="2"/>
  <c r="C50" i="2" s="1"/>
  <c r="J44" i="3" l="1"/>
  <c r="K44" i="3"/>
  <c r="J45" i="3"/>
  <c r="K45" i="3"/>
  <c r="J43" i="3"/>
  <c r="K43" i="3"/>
  <c r="L49" i="3"/>
  <c r="L50" i="3"/>
  <c r="J51" i="3"/>
  <c r="J16" i="3"/>
  <c r="J20" i="3"/>
  <c r="J21" i="3"/>
  <c r="J22" i="3"/>
  <c r="J23" i="3"/>
  <c r="J24" i="3"/>
  <c r="J25" i="3"/>
  <c r="J26" i="3"/>
  <c r="J27" i="3"/>
  <c r="J28" i="3"/>
  <c r="J29" i="3"/>
  <c r="J32" i="3"/>
  <c r="J34" i="3"/>
  <c r="J35" i="3"/>
  <c r="J36" i="3"/>
  <c r="J37" i="3"/>
  <c r="J38" i="3"/>
  <c r="J39" i="3"/>
  <c r="J40" i="3"/>
  <c r="J41" i="3"/>
  <c r="J42" i="3"/>
  <c r="J13" i="3"/>
  <c r="K13" i="3"/>
  <c r="K15" i="3"/>
  <c r="K20" i="3"/>
  <c r="K22" i="3"/>
  <c r="K23" i="3"/>
  <c r="K24" i="3"/>
  <c r="K25" i="3"/>
  <c r="K26" i="3"/>
  <c r="K27" i="3"/>
  <c r="K28" i="3"/>
  <c r="K29" i="3"/>
  <c r="K32" i="3"/>
  <c r="K33" i="3"/>
  <c r="K34" i="3"/>
  <c r="K35" i="3"/>
  <c r="K36" i="3"/>
  <c r="K37" i="3"/>
  <c r="K38" i="3"/>
  <c r="K39" i="3"/>
  <c r="K41" i="3"/>
  <c r="K42" i="3"/>
  <c r="K49" i="3"/>
  <c r="K12" i="3"/>
  <c r="J12" i="3"/>
  <c r="H50" i="2" l="1"/>
  <c r="G28" i="2" l="1"/>
  <c r="G50" i="2" s="1"/>
  <c r="I15" i="5" l="1"/>
  <c r="K40" i="3" l="1"/>
  <c r="E50" i="2" l="1"/>
  <c r="F50" i="2"/>
  <c r="I50" i="2"/>
  <c r="J50" i="2"/>
  <c r="K50" i="2"/>
  <c r="J33" i="3" l="1"/>
  <c r="B36" i="2"/>
  <c r="B37" i="2"/>
  <c r="B38" i="2"/>
  <c r="B15" i="2" l="1"/>
  <c r="B16" i="2"/>
  <c r="B17" i="2"/>
  <c r="B18" i="2"/>
  <c r="B19" i="2"/>
  <c r="B20" i="2"/>
  <c r="B23" i="2"/>
  <c r="B24" i="2"/>
  <c r="B25" i="2"/>
  <c r="B26" i="2"/>
  <c r="B27" i="2"/>
  <c r="B28" i="2"/>
  <c r="B30" i="2"/>
  <c r="B31" i="2"/>
  <c r="B32" i="2"/>
  <c r="J30" i="3"/>
  <c r="K30" i="3"/>
  <c r="B33" i="2"/>
  <c r="J31" i="3"/>
  <c r="D33" i="2"/>
  <c r="K31" i="3" s="1"/>
  <c r="B34" i="2"/>
  <c r="B14" i="2"/>
  <c r="B7" i="7" l="1"/>
  <c r="B8" i="7"/>
  <c r="B6" i="6"/>
  <c r="B7" i="6"/>
  <c r="B3" i="5"/>
  <c r="B4" i="5"/>
  <c r="B4" i="4"/>
  <c r="B5" i="4"/>
  <c r="B3" i="3"/>
  <c r="B4" i="3"/>
  <c r="D18" i="2"/>
  <c r="D50" i="2" s="1"/>
  <c r="K48" i="3" s="1"/>
  <c r="K21" i="3"/>
  <c r="J52" i="3" l="1"/>
  <c r="J48" i="3"/>
</calcChain>
</file>

<file path=xl/sharedStrings.xml><?xml version="1.0" encoding="utf-8"?>
<sst xmlns="http://schemas.openxmlformats.org/spreadsheetml/2006/main" count="151" uniqueCount="108">
  <si>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</si>
  <si>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</si>
  <si>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</si>
  <si>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</si>
  <si>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</si>
  <si>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</si>
  <si>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</si>
  <si>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</si>
  <si>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</si>
  <si>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</si>
  <si>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</si>
  <si>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</si>
  <si>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</si>
  <si>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</si>
  <si>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</si>
  <si>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</si>
  <si>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</si>
  <si>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</si>
  <si>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</si>
  <si>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</si>
  <si>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</si>
  <si>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</si>
  <si>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</si>
  <si>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</si>
  <si>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</si>
  <si>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</si>
  <si>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</si>
  <si>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</si>
  <si>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</si>
  <si>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</si>
  <si>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</si>
  <si>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</si>
  <si>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</si>
  <si>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</si>
  <si>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</si>
  <si>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</si>
  <si>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</si>
  <si>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</si>
  <si>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</si>
  <si>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</si>
  <si>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</si>
  <si>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</si>
  <si>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</si>
  <si>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</si>
  <si>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</si>
  <si>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 xml:space="preserve">מבטחים מוסד לביטוח סוציאלי של העובדים בעמ בניהול מיוחד </t>
  </si>
  <si>
    <t>מספר אישור: 316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</si>
  <si>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</si>
  <si>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</si>
  <si>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</si>
  <si>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</si>
  <si>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</si>
  <si>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גני נצרת מר- גני נצרת*</t>
  </si>
  <si>
    <t>ה.מדרוג מניות מינוי א- החזקות מדרוג</t>
  </si>
  <si>
    <t>ה.מדרוג מר א- החזקות מדרוג</t>
  </si>
  <si>
    <t>מבטחים לעתיד- חברת מבטחים*</t>
  </si>
  <si>
    <t>*יהב אחזקות יו.אס.איי בע"מ מ"ר 0.01 ש"ח- יהב אחזקות יו.אס.איי בע"מ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</si>
  <si>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</si>
  <si>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</si>
  <si>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</si>
  <si>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</si>
  <si>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</si>
  <si>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*FIFTH 529 - Accrued int- 529 FIFTH VENTURE LP</t>
  </si>
  <si>
    <t>*GAIA GOLD COAST PORTFOLIO- GAIA GOLD COAST</t>
  </si>
  <si>
    <t>*Thor Gateway 1 and 2 ,LLC- Thor Gateway</t>
  </si>
  <si>
    <t>*TopMed 860 Chicago- TopMed 860 Chicago</t>
  </si>
  <si>
    <t>*Amitim Miv U.S. Real Estate Investments Hon (2014)- יהב אחזקות יו.אס.איי בע"מ</t>
  </si>
  <si>
    <t>*Amitim Miv U.S. Real Estate Investments Hov LP- יהב אחזקות יו.אס.איי בע"מ</t>
  </si>
  <si>
    <t>סה"כ</t>
  </si>
  <si>
    <t>HG CITY CENTER LP- HG CITY CENTER.LP</t>
  </si>
  <si>
    <t>62001385</t>
  </si>
  <si>
    <t>*GAIA - Atlanta &amp; Nashville accrued int- Gaia Class A Multifamily Properties LP</t>
  </si>
  <si>
    <t>62004471</t>
  </si>
  <si>
    <t>*GAIA - Atlanta &amp; Nashville HON- Gaia Class A Multifamily Properties LP</t>
  </si>
  <si>
    <t>62004300</t>
  </si>
  <si>
    <t>*GAIA - Atlanta &amp; Nashville HOV- Gaia Class A Multifamily Properties LP</t>
  </si>
  <si>
    <t>62004328</t>
  </si>
  <si>
    <t>שותפות שיכון ובינוי (כרמלטון + נתיבי הצפון)</t>
  </si>
  <si>
    <t>Dulles Greene Holdco, LP</t>
  </si>
  <si>
    <t>Herald Square JV LP</t>
  </si>
  <si>
    <t>Mivtachim Texas 12 LP</t>
  </si>
  <si>
    <t>*Mivtachim Reit LP - CASH- Mivtachim Reit LP</t>
  </si>
  <si>
    <t>62008645</t>
  </si>
  <si>
    <t>*TMG Avondale JV, LLC- TMG Avondale JV, LLC</t>
  </si>
  <si>
    <t>60418898</t>
  </si>
  <si>
    <t>*Bloor Islington Place accu intrest- Bloor Islington Place, LP</t>
  </si>
  <si>
    <t>62009287</t>
  </si>
  <si>
    <t>*Bloor Islington Place- Bloor Islington Place, LP</t>
  </si>
  <si>
    <t>62009285</t>
  </si>
  <si>
    <t>*Bloor Islington Place hov- Bloor Islington Place, LP</t>
  </si>
  <si>
    <t>62009286</t>
  </si>
  <si>
    <t>*MM Sunbelt, LP- MM Sunbelt, LP</t>
  </si>
  <si>
    <t>62009282</t>
  </si>
  <si>
    <t>סהכ</t>
  </si>
  <si>
    <t>אופאל טכנולוגיות עתידיות בע"מ</t>
  </si>
  <si>
    <t>*MSP PORTFOLIO- MSP Portfolio</t>
  </si>
  <si>
    <t>62009998</t>
  </si>
  <si>
    <t>עמיתים טק בע"מ</t>
  </si>
  <si>
    <t>*West Palm Beach Portfolio LP- West Palm Beach Portfolio</t>
  </si>
  <si>
    <t>62009999</t>
  </si>
  <si>
    <t>Rent It Israel- רנט איט - ריט מגורים בע"מ</t>
  </si>
  <si>
    <t>78990</t>
  </si>
  <si>
    <t>נספח 1 - צדדים קשורים- יתרות ועסקאות לשנה המסתיימת ביום  31/12/2023</t>
  </si>
  <si>
    <t>נספח 2 - צדדים קשורים - יתרות השקעה לשנה המסתיימת  ביום  31/12/2023</t>
  </si>
  <si>
    <t xml:space="preserve"> לשנה המסתיימת ביום  31/12/2023  (נתונים מצרפים)</t>
  </si>
  <si>
    <t>נספח 3ב - עסקאות שבוצעו לצורך השקעה בנכסים לא סחירים של צד קשור לשנה המסתיימת ביום  31/12/2023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</si>
  <si>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31/12/2023</t>
  </si>
  <si>
    <t>נספח 4 - רכישת נייר ערך בהנפקות באמצעות חתם קשור או באמצעות צד קשור ששיווק את ההנפקה לשנה המסתיימת  ביום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</si>
</sst>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0%;\-0.00%;0.00%"/>
    <numFmt numFmtId="166" formatCode="_ * #,##0_ ;_ * \-#,##0_ ;_ * &quot;-&quot;??_ ;_ @_ "/>
    <numFmt numFmtId="167" formatCode="###,##0.00"/>
    <numFmt numFmtId="168" formatCode="#,##0.00%"/>
    <numFmt numFmtId="169" formatCode="_-&quot;₪&quot;* #,##0_-;\-&quot;₪&quot;* #,##0_-;_-&quot;₪&quot;* &quot;-&quot;_-;_-@_-"/>
    <numFmt numFmtId="170" formatCode="#,##0.0;\-#,##0.0"/>
    <numFmt numFmtId="171" formatCode="#,##0.00_ ;\-#,##0.00\ "/>
  </numFmts>
  <fonts count="2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David"/>
      <family val="2"/>
      <charset val="177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43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170" fontId="18" fillId="0" borderId="0" applyFill="0" applyBorder="0" applyProtection="0">
      <alignment horizontal="right"/>
    </xf>
    <xf numFmtId="0" fontId="1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0" fontId="11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7" fillId="0" borderId="5" xfId="0" applyFont="1" applyBorder="1" applyAlignment="1">
      <alignment horizontal="right" indent="3"/>
    </xf>
    <xf numFmtId="0" fontId="6" fillId="0" borderId="5" xfId="0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166" fontId="6" fillId="0" borderId="5" xfId="4" applyNumberFormat="1" applyFont="1" applyBorder="1" applyAlignment="1">
      <alignment horizontal="right"/>
    </xf>
    <xf numFmtId="14" fontId="14" fillId="0" borderId="5" xfId="0" applyNumberFormat="1" applyFont="1" applyFill="1" applyBorder="1"/>
    <xf numFmtId="165" fontId="7" fillId="0" borderId="5" xfId="0" applyNumberFormat="1" applyFont="1" applyBorder="1"/>
    <xf numFmtId="0" fontId="0" fillId="0" borderId="0" xfId="0"/>
    <xf numFmtId="0" fontId="0" fillId="0" borderId="5" xfId="0" applyFill="1" applyBorder="1" applyAlignment="1">
      <alignment horizontal="right" indent="3"/>
    </xf>
    <xf numFmtId="4" fontId="0" fillId="0" borderId="5" xfId="0" applyNumberFormat="1" applyFont="1" applyFill="1" applyBorder="1"/>
    <xf numFmtId="168" fontId="0" fillId="0" borderId="5" xfId="0" applyNumberFormat="1" applyFont="1" applyBorder="1"/>
    <xf numFmtId="0" fontId="0" fillId="0" borderId="5" xfId="0" applyNumberFormat="1" applyFill="1" applyBorder="1" applyAlignment="1">
      <alignment horizontal="right"/>
    </xf>
    <xf numFmtId="0" fontId="0" fillId="0" borderId="5" xfId="0" applyFill="1" applyBorder="1"/>
    <xf numFmtId="0" fontId="0" fillId="0" borderId="5" xfId="0" applyNumberFormat="1" applyFill="1" applyBorder="1"/>
    <xf numFmtId="10" fontId="0" fillId="0" borderId="5" xfId="0" applyNumberFormat="1" applyFill="1" applyBorder="1"/>
    <xf numFmtId="4" fontId="0" fillId="0" borderId="5" xfId="0" applyNumberFormat="1" applyFill="1" applyBorder="1"/>
    <xf numFmtId="4" fontId="7" fillId="0" borderId="5" xfId="0" applyNumberFormat="1" applyFont="1" applyFill="1" applyBorder="1"/>
    <xf numFmtId="10" fontId="7" fillId="0" borderId="5" xfId="0" applyNumberFormat="1" applyFont="1" applyFill="1" applyBorder="1"/>
    <xf numFmtId="0" fontId="0" fillId="0" borderId="5" xfId="0" applyFill="1" applyBorder="1" applyAlignment="1">
      <alignment horizontal="right"/>
    </xf>
    <xf numFmtId="10" fontId="0" fillId="0" borderId="5" xfId="0" applyNumberFormat="1" applyFill="1" applyBorder="1" applyAlignment="1">
      <alignment horizontal="right"/>
    </xf>
    <xf numFmtId="164" fontId="0" fillId="0" borderId="5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12" xfId="0" applyBorder="1" applyAlignment="1">
      <alignment horizontal="right"/>
    </xf>
    <xf numFmtId="0" fontId="13" fillId="0" borderId="12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right" indent="2"/>
    </xf>
    <xf numFmtId="0" fontId="14" fillId="0" borderId="5" xfId="0" applyFont="1" applyFill="1" applyBorder="1"/>
    <xf numFmtId="0" fontId="14" fillId="0" borderId="5" xfId="0" applyFont="1" applyFill="1" applyBorder="1" applyAlignment="1">
      <alignment horizontal="right" indent="3"/>
    </xf>
    <xf numFmtId="0" fontId="14" fillId="0" borderId="5" xfId="0" applyFont="1" applyFill="1" applyBorder="1" applyAlignment="1">
      <alignment horizontal="right"/>
    </xf>
    <xf numFmtId="14" fontId="14" fillId="0" borderId="5" xfId="0" applyNumberFormat="1" applyFont="1" applyFill="1" applyBorder="1" applyAlignment="1">
      <alignment horizontal="right"/>
    </xf>
    <xf numFmtId="43" fontId="15" fillId="0" borderId="5" xfId="4" applyFont="1" applyFill="1" applyBorder="1" applyAlignment="1">
      <alignment horizontal="right" vertical="center"/>
    </xf>
    <xf numFmtId="43" fontId="14" fillId="0" borderId="5" xfId="4" applyFont="1" applyBorder="1"/>
    <xf numFmtId="43" fontId="0" fillId="0" borderId="5" xfId="4" applyFont="1" applyBorder="1"/>
    <xf numFmtId="0" fontId="13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Continuous"/>
    </xf>
    <xf numFmtId="166" fontId="13" fillId="0" borderId="5" xfId="4" applyNumberFormat="1" applyFont="1" applyFill="1" applyBorder="1" applyAlignment="1">
      <alignment horizontal="right"/>
    </xf>
    <xf numFmtId="43" fontId="13" fillId="0" borderId="5" xfId="0" applyNumberFormat="1" applyFont="1" applyFill="1" applyBorder="1" applyAlignment="1">
      <alignment horizontal="centerContinuous"/>
    </xf>
    <xf numFmtId="166" fontId="6" fillId="0" borderId="5" xfId="4" applyNumberFormat="1" applyFont="1" applyFill="1" applyBorder="1" applyAlignment="1">
      <alignment horizontal="right"/>
    </xf>
    <xf numFmtId="43" fontId="5" fillId="0" borderId="5" xfId="4" applyFont="1" applyFill="1" applyBorder="1" applyAlignment="1">
      <alignment horizontal="right" vertical="center"/>
    </xf>
    <xf numFmtId="0" fontId="6" fillId="0" borderId="5" xfId="0" applyFont="1" applyBorder="1" applyAlignment="1">
      <alignment horizontal="right"/>
    </xf>
    <xf numFmtId="171" fontId="13" fillId="0" borderId="5" xfId="4" applyNumberFormat="1" applyFont="1" applyFill="1" applyBorder="1" applyAlignment="1">
      <alignment horizontal="right"/>
    </xf>
    <xf numFmtId="171" fontId="6" fillId="0" borderId="5" xfId="4" applyNumberFormat="1" applyFont="1" applyFill="1" applyBorder="1" applyAlignment="1">
      <alignment horizontal="centerContinuous"/>
    </xf>
    <xf numFmtId="171" fontId="13" fillId="0" borderId="5" xfId="4" applyNumberFormat="1" applyFont="1" applyFill="1" applyBorder="1" applyAlignment="1">
      <alignment horizontal="centerContinuous"/>
    </xf>
    <xf numFmtId="0" fontId="7" fillId="0" borderId="5" xfId="0" applyFont="1" applyFill="1" applyBorder="1" applyAlignment="1">
      <alignment horizontal="right" indent="3"/>
    </xf>
    <xf numFmtId="167" fontId="7" fillId="0" borderId="5" xfId="0" applyNumberFormat="1" applyFont="1" applyBorder="1"/>
    <xf numFmtId="0" fontId="0" fillId="0" borderId="0" xfId="0" applyBorder="1"/>
    <xf numFmtId="0" fontId="7" fillId="0" borderId="0" xfId="0" applyFont="1" applyBorder="1"/>
    <xf numFmtId="4" fontId="0" fillId="0" borderId="0" xfId="0" applyNumberFormat="1" applyFont="1" applyBorder="1"/>
    <xf numFmtId="4" fontId="0" fillId="0" borderId="0" xfId="0" applyNumberFormat="1" applyFont="1" applyFill="1" applyBorder="1"/>
    <xf numFmtId="168" fontId="0" fillId="0" borderId="0" xfId="0" applyNumberFormat="1" applyFont="1" applyBorder="1"/>
    <xf numFmtId="0" fontId="0" fillId="0" borderId="0" xfId="0" applyBorder="1" applyAlignment="1">
      <alignment horizontal="right" indent="3"/>
    </xf>
    <xf numFmtId="0" fontId="12" fillId="0" borderId="0" xfId="0" applyFont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168" fontId="7" fillId="0" borderId="5" xfId="0" applyNumberFormat="1" applyFont="1" applyBorder="1"/>
    <xf numFmtId="43" fontId="0" fillId="0" borderId="0" xfId="4" applyFont="1"/>
    <xf numFmtId="10" fontId="6" fillId="0" borderId="5" xfId="1" applyNumberFormat="1" applyFont="1" applyBorder="1" applyAlignment="1">
      <alignment horizontal="right"/>
    </xf>
  </cellXfs>
  <cellStyles count="16">
    <cellStyle name="Comma" xfId="4" builtinId="3"/>
    <cellStyle name="Comma 2" xfId="7" xr:uid="{00000000-0005-0000-0000-000001000000}"/>
    <cellStyle name="Currency [0] _1" xfId="8" xr:uid="{00000000-0005-0000-0000-000002000000}"/>
    <cellStyle name="Hyperlink 2" xfId="9" xr:uid="{00000000-0005-0000-0000-000003000000}"/>
    <cellStyle name="Normal" xfId="0" builtinId="0"/>
    <cellStyle name="Normal 11" xfId="10" xr:uid="{00000000-0005-0000-0000-000005000000}"/>
    <cellStyle name="Normal 2" xfId="5" xr:uid="{00000000-0005-0000-0000-000006000000}"/>
    <cellStyle name="Normal 2 2" xfId="11" xr:uid="{00000000-0005-0000-0000-000007000000}"/>
    <cellStyle name="Normal 3" xfId="12" xr:uid="{00000000-0005-0000-0000-000008000000}"/>
    <cellStyle name="Normal 4" xfId="3" xr:uid="{00000000-0005-0000-0000-000009000000}"/>
    <cellStyle name="Normal 4 2" xfId="6" xr:uid="{00000000-0005-0000-0000-00000A000000}"/>
    <cellStyle name="Percent" xfId="1" builtinId="5"/>
    <cellStyle name="Percent 2" xfId="13" xr:uid="{00000000-0005-0000-0000-00000C000000}"/>
    <cellStyle name="Text" xfId="14" xr:uid="{00000000-0005-0000-0000-00000D000000}"/>
    <cellStyle name="היפר-קישור" xfId="2" builtinId="8"/>
    <cellStyle name="היפר-קישור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0"/>
  <sheetViews>
    <sheetView showGridLines="0" showZeros="0" rightToLeft="1" tabSelected="1" topLeftCell="A4" workbookViewId="0">
      <pane ySplit="10" topLeftCell="A38" activePane="bottomLeft" state="frozen"/>
      <selection activeCell="A4" sqref="A4"/>
      <selection pane="bottomLeft" activeCell="G50" sqref="G50"/>
    </sheetView>
  </sheetViews>
  <sheetFormatPr defaultRowHeight="13.8"/>
  <cols>
    <col min="1" max="1" width="5.59765625" bestFit="1" customWidth="1"/>
    <col min="2" max="2" width="50.19921875" bestFit="1" customWidth="1"/>
    <col min="3" max="3" width="12.3984375" customWidth="1"/>
    <col min="4" max="4" width="10.69921875" customWidth="1"/>
    <col min="5" max="5" width="5" bestFit="1" customWidth="1"/>
    <col min="6" max="6" width="8.5" bestFit="1" customWidth="1"/>
    <col min="7" max="7" width="13" bestFit="1" customWidth="1"/>
    <col min="8" max="8" width="14" customWidth="1"/>
    <col min="9" max="9" width="9.8984375" bestFit="1" customWidth="1"/>
    <col min="10" max="10" width="8.5" bestFit="1" customWidth="1"/>
    <col min="11" max="11" width="9.09765625" bestFit="1" customWidth="1"/>
  </cols>
  <sheetData>
    <row r="2" spans="1:11">
      <c r="A2" s="1"/>
    </row>
    <row r="3" spans="1:11">
      <c r="A3" s="1"/>
    </row>
    <row r="5" spans="1:11">
      <c r="B5" s="2" t="s">
        <v>102</v>
      </c>
      <c r="C5" s="3"/>
      <c r="D5" s="3"/>
      <c r="E5" s="3"/>
      <c r="F5" s="3"/>
      <c r="G5" s="3"/>
      <c r="H5" s="3"/>
      <c r="I5" s="3"/>
      <c r="J5" s="3"/>
      <c r="K5" s="3"/>
    </row>
    <row r="6" spans="1:11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>
      <c r="B7" s="4" t="s">
        <v>46</v>
      </c>
      <c r="C7" s="3"/>
      <c r="D7" s="3"/>
      <c r="E7" s="3"/>
      <c r="F7" s="3"/>
      <c r="G7" s="3"/>
      <c r="H7" s="3"/>
      <c r="I7" s="3"/>
      <c r="J7" s="3"/>
      <c r="K7" s="3"/>
    </row>
    <row r="8" spans="1:11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82.8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>
      <c r="B14" s="63" t="str">
        <f>'נספח 2'!B12</f>
        <v>*A ת.ש.י דרכים מר - IIF</v>
      </c>
      <c r="C14" s="66">
        <v>138123</v>
      </c>
      <c r="D14" s="74">
        <v>5.9999999999999995E-4</v>
      </c>
      <c r="E14" s="67"/>
      <c r="F14" s="67"/>
      <c r="G14" s="98"/>
      <c r="H14" s="99"/>
      <c r="I14" s="67"/>
      <c r="J14" s="67"/>
      <c r="K14" s="65"/>
    </row>
    <row r="15" spans="1:11">
      <c r="B15" s="63" t="str">
        <f>'נספח 2'!B13</f>
        <v>*A1 ת.ש.י דרכים מר - IIF</v>
      </c>
      <c r="C15" s="66">
        <v>125372</v>
      </c>
      <c r="D15" s="74">
        <v>5.9999999999999995E-4</v>
      </c>
      <c r="E15" s="67"/>
      <c r="F15" s="67"/>
      <c r="G15" s="100"/>
      <c r="H15" s="99"/>
      <c r="I15" s="67"/>
      <c r="J15" s="67"/>
      <c r="K15" s="65"/>
    </row>
    <row r="16" spans="1:11">
      <c r="B16" s="63" t="str">
        <f>'נספח 2'!B14</f>
        <v>גני נצרת מר- גני נצרת*</v>
      </c>
      <c r="C16" s="66"/>
      <c r="D16" s="74"/>
      <c r="E16" s="67"/>
      <c r="F16" s="67"/>
      <c r="G16" s="100"/>
      <c r="H16" s="99"/>
      <c r="I16" s="67"/>
      <c r="J16" s="67"/>
      <c r="K16" s="65"/>
    </row>
    <row r="17" spans="2:11">
      <c r="B17" s="63" t="str">
        <f>'נספח 2'!B15</f>
        <v>ה.מדרוג מניות מינוי א- החזקות מדרוג</v>
      </c>
      <c r="C17" s="66"/>
      <c r="D17" s="74"/>
      <c r="E17" s="67"/>
      <c r="F17" s="67"/>
      <c r="G17" s="100"/>
      <c r="H17" s="99"/>
      <c r="I17" s="67"/>
      <c r="J17" s="67"/>
      <c r="K17" s="65"/>
    </row>
    <row r="18" spans="2:11">
      <c r="B18" s="63" t="str">
        <f>'נספח 2'!B16</f>
        <v>ה.מדרוג מר א- החזקות מדרוג</v>
      </c>
      <c r="C18" s="66">
        <v>4537</v>
      </c>
      <c r="D18" s="74">
        <f>'נספח 2'!K16</f>
        <v>0</v>
      </c>
      <c r="E18" s="67"/>
      <c r="F18" s="67"/>
      <c r="G18" s="100"/>
      <c r="H18" s="99"/>
      <c r="I18" s="67"/>
      <c r="J18" s="67"/>
      <c r="K18" s="65"/>
    </row>
    <row r="19" spans="2:11">
      <c r="B19" s="63" t="str">
        <f>'נספח 2'!B17</f>
        <v>מבטחים לעתיד- חברת מבטחים*</v>
      </c>
      <c r="C19" s="66"/>
      <c r="D19" s="74"/>
      <c r="E19" s="67"/>
      <c r="F19" s="67"/>
      <c r="G19" s="100"/>
      <c r="H19" s="99"/>
      <c r="I19" s="67"/>
      <c r="J19" s="67"/>
      <c r="K19" s="65"/>
    </row>
    <row r="20" spans="2:11" ht="27.6">
      <c r="B20" s="63" t="str">
        <f>'נספח 2'!B18</f>
        <v>*יהב אחזקות יו.אס.איי בע"מ מ"ר 0.01 ש"ח- יהב אחזקות יו.אס.איי בע"מ</v>
      </c>
      <c r="C20" s="66"/>
      <c r="D20" s="74"/>
      <c r="E20" s="67"/>
      <c r="F20" s="67"/>
      <c r="G20" s="100"/>
      <c r="H20" s="99"/>
      <c r="I20" s="67"/>
      <c r="J20" s="67"/>
      <c r="K20" s="65"/>
    </row>
    <row r="21" spans="2:11">
      <c r="B21" s="63"/>
      <c r="C21" s="66"/>
      <c r="D21" s="74"/>
      <c r="E21" s="67"/>
      <c r="F21" s="67"/>
      <c r="G21" s="100"/>
      <c r="H21" s="101"/>
      <c r="I21" s="67"/>
      <c r="J21" s="67"/>
      <c r="K21" s="65"/>
    </row>
    <row r="22" spans="2:11" s="71" customFormat="1">
      <c r="B22" s="60" t="s">
        <v>77</v>
      </c>
      <c r="C22" s="66">
        <v>203139</v>
      </c>
      <c r="D22" s="74">
        <v>1E-3</v>
      </c>
      <c r="E22" s="67"/>
      <c r="F22" s="67"/>
      <c r="G22" s="100"/>
      <c r="H22" s="99"/>
      <c r="I22" s="67"/>
      <c r="J22" s="67"/>
      <c r="K22" s="65"/>
    </row>
    <row r="23" spans="2:11" ht="27.6">
      <c r="B23" s="63" t="str">
        <f>'נספח 2'!B21</f>
        <v>*10S LaSalle Chicago - Accrued int- 10S LaSalle Chicago JV LLC</v>
      </c>
      <c r="C23" s="66"/>
      <c r="D23" s="74"/>
      <c r="E23" s="67"/>
      <c r="F23" s="67"/>
      <c r="G23" s="100"/>
      <c r="H23" s="99"/>
      <c r="I23" s="67"/>
      <c r="J23" s="67"/>
      <c r="K23" s="65"/>
    </row>
    <row r="24" spans="2:11">
      <c r="B24" s="63" t="str">
        <f>'נספח 2'!B22</f>
        <v>*10S LaSalle Chicago HON- 10S LaSalle Chicago JV LLC</v>
      </c>
      <c r="C24" s="66">
        <v>-25649.809282820701</v>
      </c>
      <c r="D24" s="74">
        <v>-1E-4</v>
      </c>
      <c r="E24" s="67"/>
      <c r="F24" s="67"/>
      <c r="G24" s="100"/>
      <c r="H24" s="99"/>
      <c r="I24" s="67"/>
      <c r="J24" s="67"/>
      <c r="K24" s="65"/>
    </row>
    <row r="25" spans="2:11" ht="27.6">
      <c r="B25" s="63" t="str">
        <f>'נספח 2'!B23</f>
        <v>*10S LaSalle Chicago LOAN to TX Blkr- 10S LaSalle Chicago JV LLC</v>
      </c>
      <c r="C25" s="66">
        <v>25649.809264169999</v>
      </c>
      <c r="D25" s="74">
        <v>1E-4</v>
      </c>
      <c r="E25" s="67"/>
      <c r="F25" s="67"/>
      <c r="G25" s="100"/>
      <c r="H25" s="99"/>
      <c r="I25" s="67"/>
      <c r="J25" s="67"/>
      <c r="K25" s="65"/>
    </row>
    <row r="26" spans="2:11">
      <c r="B26" s="63" t="str">
        <f>'נספח 2'!B24</f>
        <v>*10S LaSalle Chicago QFPF- 10S LaSalle Chicago JV LLC</v>
      </c>
      <c r="C26" s="66"/>
      <c r="D26" s="74"/>
      <c r="E26" s="67"/>
      <c r="F26" s="67"/>
      <c r="G26" s="100"/>
      <c r="H26" s="99"/>
      <c r="I26" s="67"/>
      <c r="J26" s="67"/>
      <c r="K26" s="65"/>
    </row>
    <row r="27" spans="2:11">
      <c r="B27" s="63" t="str">
        <f>'נספח 2'!B25</f>
        <v>*FIFTH 529 - Accrued int- 529 FIFTH VENTURE LP</v>
      </c>
      <c r="C27" s="66">
        <v>53481</v>
      </c>
      <c r="D27" s="74">
        <v>2.9999999999999997E-4</v>
      </c>
      <c r="E27" s="67"/>
      <c r="F27" s="67"/>
      <c r="G27" s="100"/>
      <c r="H27" s="99"/>
      <c r="I27" s="67"/>
      <c r="J27" s="67"/>
      <c r="K27" s="65"/>
    </row>
    <row r="28" spans="2:11">
      <c r="B28" s="63" t="str">
        <f>'נספח 2'!B26</f>
        <v>*GAIA GOLD COAST PORTFOLIO- GAIA GOLD COAST</v>
      </c>
      <c r="C28" s="66">
        <v>119483.377734825</v>
      </c>
      <c r="D28" s="74">
        <v>5.9999999999999995E-4</v>
      </c>
      <c r="E28" s="67"/>
      <c r="F28" s="67"/>
      <c r="G28" s="105">
        <f>+'נספח 3ב'!I14</f>
        <v>0</v>
      </c>
      <c r="H28" s="106"/>
      <c r="I28" s="67"/>
      <c r="J28" s="67"/>
      <c r="K28" s="65"/>
    </row>
    <row r="29" spans="2:11">
      <c r="B29" s="63" t="s">
        <v>81</v>
      </c>
      <c r="C29" s="66">
        <v>77863.050416390193</v>
      </c>
      <c r="D29" s="74">
        <v>4.0000000000000002E-4</v>
      </c>
      <c r="E29" s="67"/>
      <c r="F29" s="67"/>
      <c r="G29" s="105"/>
      <c r="H29" s="106"/>
      <c r="I29" s="67"/>
      <c r="J29" s="67"/>
      <c r="K29" s="65"/>
    </row>
    <row r="30" spans="2:11">
      <c r="B30" s="63" t="str">
        <f>'נספח 2'!B28</f>
        <v>*Thor Gateway 1 and 2 ,LLC- Thor Gateway</v>
      </c>
      <c r="C30" s="66">
        <v>1239.6175485252299</v>
      </c>
      <c r="D30" s="74">
        <v>0</v>
      </c>
      <c r="E30" s="67"/>
      <c r="F30" s="67"/>
      <c r="G30" s="105"/>
      <c r="H30" s="106"/>
      <c r="I30" s="67"/>
      <c r="J30" s="67"/>
      <c r="K30" s="65"/>
    </row>
    <row r="31" spans="2:11">
      <c r="B31" s="63" t="str">
        <f>'נספח 2'!B29</f>
        <v>*TopMed 860 Chicago- TopMed 860 Chicago</v>
      </c>
      <c r="C31" s="66">
        <v>74430</v>
      </c>
      <c r="D31" s="74">
        <v>4.0000000000000002E-4</v>
      </c>
      <c r="E31" s="67"/>
      <c r="F31" s="67"/>
      <c r="G31" s="105"/>
      <c r="H31" s="106"/>
      <c r="I31" s="67"/>
      <c r="J31" s="67"/>
      <c r="K31" s="65"/>
    </row>
    <row r="32" spans="2:11" ht="27.6">
      <c r="B32" s="63" t="str">
        <f>'נספח 2'!B30</f>
        <v>*Amitim Miv U.S. Real Estate Investments Hon (2014)- יהב אחזקות יו.אס.איי בע"מ</v>
      </c>
      <c r="C32" s="66"/>
      <c r="D32" s="74"/>
      <c r="E32" s="67"/>
      <c r="F32" s="67"/>
      <c r="G32" s="105"/>
      <c r="H32" s="106"/>
      <c r="I32" s="67"/>
      <c r="J32" s="67"/>
      <c r="K32" s="65"/>
    </row>
    <row r="33" spans="2:11" ht="27.6">
      <c r="B33" s="63" t="str">
        <f>'נספח 2'!B31</f>
        <v>*Amitim Miv U.S. Real Estate Investments Hov LP- יהב אחזקות יו.אס.איי בע"מ</v>
      </c>
      <c r="C33" s="66"/>
      <c r="D33" s="74">
        <f>'נספח 2'!K33</f>
        <v>0</v>
      </c>
      <c r="E33" s="67"/>
      <c r="F33" s="67"/>
      <c r="G33" s="105"/>
      <c r="H33" s="106"/>
      <c r="I33" s="67"/>
      <c r="J33" s="67"/>
      <c r="K33" s="65"/>
    </row>
    <row r="34" spans="2:11">
      <c r="B34" s="63" t="str">
        <f>'נספח 2'!B32</f>
        <v>Mivtachim Texas 12 LP</v>
      </c>
      <c r="C34" s="66">
        <v>40304.5074412545</v>
      </c>
      <c r="D34" s="74">
        <v>2.0000000000000001E-4</v>
      </c>
      <c r="E34" s="67"/>
      <c r="F34" s="67"/>
      <c r="G34" s="105"/>
      <c r="H34" s="106"/>
      <c r="I34" s="67"/>
      <c r="J34" s="67"/>
      <c r="K34" s="65"/>
    </row>
    <row r="35" spans="2:11">
      <c r="B35" s="63"/>
      <c r="C35" s="66"/>
      <c r="D35" s="74"/>
      <c r="E35" s="67"/>
      <c r="F35" s="67"/>
      <c r="G35" s="105"/>
      <c r="H35" s="107"/>
      <c r="I35" s="104"/>
      <c r="J35" s="67"/>
      <c r="K35" s="65"/>
    </row>
    <row r="36" spans="2:11" ht="27.6">
      <c r="B36" s="63" t="str">
        <f>'נספח 2'!B34</f>
        <v>*GAIA - Atlanta &amp; Nashville accrued int- Gaia Class A Multifamily Properties LP</v>
      </c>
      <c r="C36" s="66">
        <v>12896.7012603</v>
      </c>
      <c r="D36" s="74">
        <v>1E-4</v>
      </c>
      <c r="E36" s="67"/>
      <c r="F36" s="67"/>
      <c r="G36" s="105"/>
      <c r="H36" s="106"/>
      <c r="I36" s="67"/>
      <c r="J36" s="67"/>
      <c r="K36" s="65"/>
    </row>
    <row r="37" spans="2:11" ht="27.6">
      <c r="B37" s="63" t="str">
        <f>'נספח 2'!B35</f>
        <v>*GAIA - Atlanta &amp; Nashville HON- Gaia Class A Multifamily Properties LP</v>
      </c>
      <c r="C37" s="66">
        <f>27345+878</f>
        <v>28223</v>
      </c>
      <c r="D37" s="74">
        <v>1E-4</v>
      </c>
      <c r="E37" s="67"/>
      <c r="F37" s="67"/>
      <c r="G37" s="105"/>
      <c r="H37" s="105"/>
      <c r="I37" s="67"/>
      <c r="J37" s="67"/>
      <c r="K37" s="65"/>
    </row>
    <row r="38" spans="2:11" ht="27.6">
      <c r="B38" s="63" t="str">
        <f>'נספח 2'!B36</f>
        <v>*GAIA - Atlanta &amp; Nashville HOV- Gaia Class A Multifamily Properties LP</v>
      </c>
      <c r="C38" s="66">
        <v>49588.287346259996</v>
      </c>
      <c r="D38" s="74">
        <v>2.9999999999999997E-4</v>
      </c>
      <c r="E38" s="67"/>
      <c r="F38" s="67"/>
      <c r="G38" s="105"/>
      <c r="H38" s="106"/>
      <c r="I38" s="67"/>
      <c r="J38" s="67"/>
      <c r="K38" s="65"/>
    </row>
    <row r="39" spans="2:11" s="71" customFormat="1">
      <c r="B39" s="63" t="s">
        <v>78</v>
      </c>
      <c r="C39" s="66">
        <v>123683</v>
      </c>
      <c r="D39" s="74">
        <v>5.9999999999999995E-4</v>
      </c>
      <c r="E39" s="67"/>
      <c r="F39" s="67"/>
      <c r="G39" s="105"/>
      <c r="H39" s="106"/>
      <c r="I39" s="67"/>
      <c r="J39" s="67"/>
      <c r="K39" s="65"/>
    </row>
    <row r="40" spans="2:11" s="71" customFormat="1">
      <c r="B40" s="63" t="s">
        <v>79</v>
      </c>
      <c r="C40" s="66"/>
      <c r="D40" s="74"/>
      <c r="E40" s="67"/>
      <c r="F40" s="67"/>
      <c r="G40" s="105"/>
      <c r="H40" s="106"/>
      <c r="I40" s="67"/>
      <c r="J40" s="67"/>
      <c r="K40" s="65"/>
    </row>
    <row r="41" spans="2:11" s="71" customFormat="1">
      <c r="B41" s="63" t="s">
        <v>83</v>
      </c>
      <c r="C41" s="66">
        <v>125933.34439296</v>
      </c>
      <c r="D41" s="74">
        <v>5.9999999999999995E-4</v>
      </c>
      <c r="E41" s="67"/>
      <c r="F41" s="67"/>
      <c r="G41" s="105"/>
      <c r="H41" s="106"/>
      <c r="I41" s="67"/>
      <c r="J41" s="67"/>
      <c r="K41" s="65"/>
    </row>
    <row r="42" spans="2:11" s="86" customFormat="1">
      <c r="B42" s="56" t="s">
        <v>85</v>
      </c>
      <c r="C42" s="66"/>
      <c r="D42" s="74"/>
      <c r="E42" s="67"/>
      <c r="F42" s="67"/>
      <c r="G42" s="105"/>
      <c r="H42" s="106"/>
      <c r="I42" s="67"/>
      <c r="J42" s="67"/>
      <c r="K42" s="65"/>
    </row>
    <row r="43" spans="2:11" s="86" customFormat="1">
      <c r="B43" s="56" t="s">
        <v>87</v>
      </c>
      <c r="C43" s="66">
        <v>160141</v>
      </c>
      <c r="D43" s="74">
        <v>6.9999999999999999E-4</v>
      </c>
      <c r="E43" s="67"/>
      <c r="F43" s="67"/>
      <c r="G43" s="105"/>
      <c r="H43" s="106"/>
      <c r="I43" s="67"/>
      <c r="J43" s="67"/>
      <c r="K43" s="65"/>
    </row>
    <row r="44" spans="2:11" s="86" customFormat="1">
      <c r="B44" s="56" t="s">
        <v>89</v>
      </c>
      <c r="C44" s="66"/>
      <c r="D44" s="74"/>
      <c r="E44" s="67"/>
      <c r="F44" s="67"/>
      <c r="G44" s="105"/>
      <c r="H44" s="106"/>
      <c r="I44" s="67"/>
      <c r="J44" s="67"/>
      <c r="K44" s="65"/>
    </row>
    <row r="45" spans="2:11" s="86" customFormat="1">
      <c r="B45" s="88" t="s">
        <v>91</v>
      </c>
      <c r="C45" s="66">
        <v>168722</v>
      </c>
      <c r="D45" s="74">
        <v>6.9999999999999999E-4</v>
      </c>
      <c r="E45" s="67"/>
      <c r="F45" s="67"/>
      <c r="G45" s="105"/>
      <c r="H45" s="106"/>
      <c r="I45" s="67"/>
      <c r="J45" s="67"/>
      <c r="K45" s="65"/>
    </row>
    <row r="46" spans="2:11" s="86" customFormat="1">
      <c r="B46" s="88" t="s">
        <v>95</v>
      </c>
      <c r="C46" s="66">
        <f>247197.10654782+19291.95</f>
        <v>266489.05654781999</v>
      </c>
      <c r="D46" s="74">
        <v>1.2999999999999999E-3</v>
      </c>
      <c r="E46" s="67"/>
      <c r="F46" s="67"/>
      <c r="G46" s="105"/>
      <c r="H46" s="106"/>
      <c r="I46" s="67"/>
      <c r="J46" s="67"/>
      <c r="K46" s="65"/>
    </row>
    <row r="47" spans="2:11" s="86" customFormat="1">
      <c r="B47" s="88" t="s">
        <v>97</v>
      </c>
      <c r="C47" s="66">
        <v>47037</v>
      </c>
      <c r="D47" s="74">
        <v>2.9999999999999997E-4</v>
      </c>
      <c r="E47" s="67"/>
      <c r="F47" s="67"/>
      <c r="G47" s="105"/>
      <c r="H47" s="106"/>
      <c r="I47" s="67"/>
      <c r="J47" s="67"/>
      <c r="K47" s="65"/>
    </row>
    <row r="48" spans="2:11" s="86" customFormat="1">
      <c r="B48" s="88" t="s">
        <v>98</v>
      </c>
      <c r="C48" s="66">
        <v>77770</v>
      </c>
      <c r="D48" s="74">
        <v>4.0000000000000002E-4</v>
      </c>
      <c r="E48" s="67"/>
      <c r="F48" s="67"/>
      <c r="G48" s="105">
        <f>'נספח 3ב'!I7</f>
        <v>83592</v>
      </c>
      <c r="H48" s="106"/>
      <c r="I48" s="67"/>
      <c r="J48" s="67"/>
      <c r="K48" s="65"/>
    </row>
    <row r="49" spans="2:11" s="86" customFormat="1">
      <c r="B49" s="88" t="s">
        <v>100</v>
      </c>
      <c r="C49" s="66">
        <v>32031.78269</v>
      </c>
      <c r="D49" s="74">
        <v>2.0000000000000001E-4</v>
      </c>
      <c r="E49" s="67"/>
      <c r="F49" s="67"/>
      <c r="G49" s="105">
        <f>'נספח 3ב'!I8+'נספח 3ב'!I9+'נספח 3ב'!I10</f>
        <v>21868</v>
      </c>
      <c r="H49" s="106"/>
      <c r="I49" s="67"/>
      <c r="J49" s="67"/>
      <c r="K49" s="65"/>
    </row>
    <row r="50" spans="2:11">
      <c r="B50" s="30" t="s">
        <v>68</v>
      </c>
      <c r="C50" s="68">
        <f>SUM(C14:C49)</f>
        <v>1930487.7253596841</v>
      </c>
      <c r="D50" s="120">
        <f>SUM(D14:D49)</f>
        <v>9.4000000000000004E-3</v>
      </c>
      <c r="E50" s="68">
        <f>SUM(E14:E40)</f>
        <v>0</v>
      </c>
      <c r="F50" s="68">
        <f>SUM(F14:F40)</f>
        <v>0</v>
      </c>
      <c r="G50" s="102">
        <f>SUM(G14:G49)</f>
        <v>105460</v>
      </c>
      <c r="H50" s="102">
        <f>SUM(H14:H47)</f>
        <v>0</v>
      </c>
      <c r="I50" s="68">
        <f t="shared" ref="I50:K50" si="0">SUM(I14:I40)</f>
        <v>0</v>
      </c>
      <c r="J50" s="68">
        <f t="shared" si="0"/>
        <v>0</v>
      </c>
      <c r="K50" s="68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21"/>
  <sheetViews>
    <sheetView showGridLines="0" showZeros="0" rightToLeft="1" topLeftCell="B25" workbookViewId="0">
      <selection activeCell="C47" sqref="C47"/>
    </sheetView>
  </sheetViews>
  <sheetFormatPr defaultRowHeight="13.8"/>
  <cols>
    <col min="1" max="1" width="5.59765625" bestFit="1" customWidth="1"/>
    <col min="2" max="2" width="70.5" bestFit="1" customWidth="1"/>
    <col min="3" max="3" width="14" bestFit="1" customWidth="1"/>
    <col min="4" max="4" width="4.5" bestFit="1" customWidth="1"/>
    <col min="5" max="5" width="7.59765625" bestFit="1" customWidth="1"/>
    <col min="6" max="6" width="6" bestFit="1" customWidth="1"/>
    <col min="7" max="7" width="5.3984375" bestFit="1" customWidth="1"/>
    <col min="8" max="8" width="6.69921875" bestFit="1" customWidth="1"/>
    <col min="9" max="9" width="8" bestFit="1" customWidth="1"/>
    <col min="10" max="10" width="21.09765625" bestFit="1" customWidth="1"/>
    <col min="11" max="11" width="9.8984375" bestFit="1" customWidth="1"/>
    <col min="12" max="12" width="65.8984375" bestFit="1" customWidth="1"/>
  </cols>
  <sheetData>
    <row r="1" spans="2:13">
      <c r="I1" s="31"/>
    </row>
    <row r="2" spans="2:13">
      <c r="B2" s="4" t="s">
        <v>103</v>
      </c>
      <c r="C2" s="32"/>
      <c r="D2" s="32"/>
      <c r="E2" s="32"/>
      <c r="F2" s="32"/>
      <c r="G2" s="33"/>
      <c r="H2" s="33"/>
      <c r="I2" s="34"/>
      <c r="J2" s="32"/>
      <c r="K2" s="32"/>
    </row>
    <row r="3" spans="2:13">
      <c r="B3" s="4" t="str">
        <f>'נספח 1'!B6</f>
        <v xml:space="preserve">מבטחים מוסד לביטוח סוציאלי של העובדים בעמ בניהול מיוחד </v>
      </c>
      <c r="C3" s="32"/>
      <c r="D3" s="32"/>
      <c r="E3" s="32"/>
      <c r="F3" s="32"/>
      <c r="G3" s="35"/>
      <c r="H3" s="33"/>
      <c r="I3" s="34"/>
      <c r="J3" s="32"/>
      <c r="K3" s="32"/>
    </row>
    <row r="4" spans="2:13">
      <c r="B4" s="4" t="str">
        <f>'נספח 1'!B7</f>
        <v>מספר אישור: 316</v>
      </c>
      <c r="C4" s="32"/>
      <c r="D4" s="32"/>
      <c r="E4" s="32"/>
      <c r="F4" s="32"/>
      <c r="G4" s="35"/>
      <c r="H4" s="33"/>
      <c r="I4" s="34"/>
      <c r="J4" s="32"/>
      <c r="K4" s="32"/>
    </row>
    <row r="5" spans="2:13" ht="15">
      <c r="B5" s="36"/>
      <c r="I5" s="31"/>
    </row>
    <row r="6" spans="2:13" ht="52.8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3">
      <c r="B7" s="50" t="s">
        <v>47</v>
      </c>
      <c r="C7" s="51"/>
      <c r="D7" s="51"/>
      <c r="E7" s="51"/>
      <c r="F7" s="51"/>
      <c r="G7" s="51"/>
      <c r="H7" s="51"/>
      <c r="I7" s="52"/>
      <c r="J7" s="53"/>
      <c r="K7" s="52"/>
    </row>
    <row r="8" spans="2:13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3">
      <c r="B9" s="55" t="s">
        <v>27</v>
      </c>
      <c r="C9" s="51"/>
      <c r="D9" s="51"/>
      <c r="E9" s="51"/>
      <c r="F9" s="51"/>
      <c r="G9" s="51"/>
      <c r="H9" s="51"/>
      <c r="I9" s="52"/>
      <c r="J9" s="77"/>
      <c r="K9" s="78"/>
    </row>
    <row r="10" spans="2:13">
      <c r="B10" s="55" t="s">
        <v>48</v>
      </c>
      <c r="C10" s="56"/>
      <c r="D10" s="56"/>
      <c r="E10" s="56"/>
      <c r="F10" s="57"/>
      <c r="G10" s="58"/>
      <c r="H10" s="57"/>
      <c r="I10" s="52"/>
      <c r="J10" s="79"/>
      <c r="K10" s="78"/>
    </row>
    <row r="11" spans="2:13">
      <c r="B11" s="55" t="s">
        <v>49</v>
      </c>
      <c r="C11" s="51"/>
      <c r="D11" s="51"/>
      <c r="E11" s="51"/>
      <c r="F11" s="51"/>
      <c r="G11" s="51"/>
      <c r="H11" s="51"/>
      <c r="I11" s="59"/>
      <c r="J11" s="80"/>
      <c r="K11" s="81"/>
    </row>
    <row r="12" spans="2:13">
      <c r="B12" s="60" t="s">
        <v>50</v>
      </c>
      <c r="C12" s="62">
        <v>6254</v>
      </c>
      <c r="D12" s="51"/>
      <c r="E12" s="51"/>
      <c r="F12" s="51"/>
      <c r="G12" s="51"/>
      <c r="H12" s="51"/>
      <c r="I12" s="61">
        <v>0</v>
      </c>
      <c r="J12" s="73">
        <f>'נספח 1'!C14</f>
        <v>138123</v>
      </c>
      <c r="K12" s="74">
        <f>'נספח 1'!D14</f>
        <v>5.9999999999999995E-4</v>
      </c>
    </row>
    <row r="13" spans="2:13">
      <c r="B13" s="60" t="s">
        <v>51</v>
      </c>
      <c r="C13" s="62">
        <v>6387</v>
      </c>
      <c r="D13" s="51"/>
      <c r="E13" s="51"/>
      <c r="F13" s="51"/>
      <c r="G13" s="51"/>
      <c r="H13" s="51"/>
      <c r="I13" s="61">
        <v>0</v>
      </c>
      <c r="J13" s="73">
        <f>'נספח 1'!C15</f>
        <v>125372</v>
      </c>
      <c r="K13" s="74">
        <f>'נספח 1'!D15</f>
        <v>5.9999999999999995E-4</v>
      </c>
      <c r="L13" s="86"/>
      <c r="M13" s="71"/>
    </row>
    <row r="14" spans="2:13" s="87" customFormat="1">
      <c r="B14" s="72" t="s">
        <v>52</v>
      </c>
      <c r="C14" s="75">
        <v>79871</v>
      </c>
      <c r="D14" s="82"/>
      <c r="E14" s="82"/>
      <c r="F14" s="83"/>
      <c r="G14" s="84"/>
      <c r="H14" s="83"/>
      <c r="I14" s="73">
        <v>0</v>
      </c>
      <c r="J14" s="73"/>
      <c r="K14" s="74"/>
      <c r="L14" s="86"/>
    </row>
    <row r="15" spans="2:13">
      <c r="B15" s="72" t="s">
        <v>53</v>
      </c>
      <c r="C15" s="75">
        <v>83519</v>
      </c>
      <c r="D15" s="82"/>
      <c r="E15" s="82"/>
      <c r="F15" s="83"/>
      <c r="G15" s="84"/>
      <c r="H15" s="83"/>
      <c r="I15" s="73">
        <v>0</v>
      </c>
      <c r="J15" s="73"/>
      <c r="K15" s="74">
        <f>'נספח 1'!D17</f>
        <v>0</v>
      </c>
      <c r="L15" s="86"/>
      <c r="M15" s="71"/>
    </row>
    <row r="16" spans="2:13">
      <c r="B16" s="72" t="s">
        <v>54</v>
      </c>
      <c r="C16" s="75">
        <v>83501</v>
      </c>
      <c r="D16" s="82"/>
      <c r="E16" s="82"/>
      <c r="F16" s="83"/>
      <c r="G16" s="84"/>
      <c r="H16" s="83"/>
      <c r="I16" s="73"/>
      <c r="J16" s="73">
        <f>'נספח 1'!C18</f>
        <v>4537</v>
      </c>
      <c r="K16" s="74"/>
      <c r="L16" s="86"/>
      <c r="M16" s="71"/>
    </row>
    <row r="17" spans="2:13">
      <c r="B17" s="60" t="s">
        <v>55</v>
      </c>
      <c r="C17" s="62">
        <v>23093</v>
      </c>
      <c r="D17" s="56"/>
      <c r="E17" s="56"/>
      <c r="F17" s="57"/>
      <c r="G17" s="58"/>
      <c r="H17" s="57"/>
      <c r="I17" s="61">
        <v>0</v>
      </c>
      <c r="J17" s="73"/>
      <c r="K17" s="74"/>
      <c r="L17" s="86"/>
      <c r="M17" s="71"/>
    </row>
    <row r="18" spans="2:13">
      <c r="B18" s="60" t="s">
        <v>56</v>
      </c>
      <c r="C18" s="62">
        <v>45153</v>
      </c>
      <c r="D18" s="56"/>
      <c r="E18" s="56"/>
      <c r="F18" s="57"/>
      <c r="G18" s="58"/>
      <c r="H18" s="57"/>
      <c r="I18" s="61"/>
      <c r="J18" s="73"/>
      <c r="K18" s="74"/>
      <c r="L18" s="86"/>
      <c r="M18" s="71"/>
    </row>
    <row r="19" spans="2:13">
      <c r="B19" s="60" t="s">
        <v>57</v>
      </c>
      <c r="C19" s="62">
        <v>36483</v>
      </c>
      <c r="D19" s="45"/>
      <c r="E19" s="45"/>
      <c r="F19" s="45"/>
      <c r="G19" s="45"/>
      <c r="H19" s="45"/>
      <c r="I19" s="61">
        <v>0</v>
      </c>
      <c r="J19" s="73"/>
      <c r="K19" s="74"/>
      <c r="L19" s="86"/>
      <c r="M19" s="71"/>
    </row>
    <row r="20" spans="2:13">
      <c r="B20" s="60" t="s">
        <v>77</v>
      </c>
      <c r="C20" s="62">
        <v>51078</v>
      </c>
      <c r="D20" s="51"/>
      <c r="E20" s="45"/>
      <c r="F20" s="45"/>
      <c r="G20" s="45"/>
      <c r="H20" s="45"/>
      <c r="I20" s="61"/>
      <c r="J20" s="73">
        <f>'נספח 1'!C22</f>
        <v>203139</v>
      </c>
      <c r="K20" s="74">
        <f>'נספח 1'!D22</f>
        <v>1E-3</v>
      </c>
      <c r="L20" s="86"/>
      <c r="M20" s="71"/>
    </row>
    <row r="21" spans="2:13">
      <c r="B21" s="60" t="s">
        <v>58</v>
      </c>
      <c r="C21" s="62">
        <v>60413309</v>
      </c>
      <c r="D21" s="45"/>
      <c r="E21" s="45"/>
      <c r="F21" s="45"/>
      <c r="G21" s="45"/>
      <c r="H21" s="45"/>
      <c r="I21" s="61">
        <v>0</v>
      </c>
      <c r="J21" s="73">
        <f>'נספח 1'!C23</f>
        <v>0</v>
      </c>
      <c r="K21" s="74">
        <f>'נספח 1'!D23</f>
        <v>0</v>
      </c>
      <c r="L21" s="86"/>
      <c r="M21" s="71"/>
    </row>
    <row r="22" spans="2:13">
      <c r="B22" s="60" t="s">
        <v>59</v>
      </c>
      <c r="C22" s="62">
        <v>61001889</v>
      </c>
      <c r="D22" s="45"/>
      <c r="E22" s="45"/>
      <c r="F22" s="45"/>
      <c r="G22" s="45"/>
      <c r="H22" s="45"/>
      <c r="I22" s="61">
        <v>0</v>
      </c>
      <c r="J22" s="73">
        <f>'נספח 1'!C24</f>
        <v>-25649.809282820701</v>
      </c>
      <c r="K22" s="74">
        <f>'נספח 1'!D24</f>
        <v>-1E-4</v>
      </c>
      <c r="L22" s="86"/>
      <c r="M22" s="71"/>
    </row>
    <row r="23" spans="2:13">
      <c r="B23" s="60" t="s">
        <v>60</v>
      </c>
      <c r="C23" s="62">
        <v>61001897</v>
      </c>
      <c r="D23" s="45"/>
      <c r="E23" s="45"/>
      <c r="F23" s="45"/>
      <c r="G23" s="45"/>
      <c r="H23" s="45"/>
      <c r="I23" s="61">
        <v>0</v>
      </c>
      <c r="J23" s="73">
        <f>'נספח 1'!C25</f>
        <v>25649.809264169999</v>
      </c>
      <c r="K23" s="74">
        <f>'נספח 1'!D25</f>
        <v>1E-4</v>
      </c>
      <c r="L23" s="86"/>
      <c r="M23" s="71"/>
    </row>
    <row r="24" spans="2:13">
      <c r="B24" s="60" t="s">
        <v>61</v>
      </c>
      <c r="C24" s="62">
        <v>61001905</v>
      </c>
      <c r="D24" s="45"/>
      <c r="E24" s="45"/>
      <c r="F24" s="45"/>
      <c r="G24" s="45"/>
      <c r="H24" s="45"/>
      <c r="I24" s="61">
        <v>0</v>
      </c>
      <c r="J24" s="73">
        <f>'נספח 1'!C26</f>
        <v>0</v>
      </c>
      <c r="K24" s="74">
        <f>'נספח 1'!D26</f>
        <v>0</v>
      </c>
      <c r="L24" s="86"/>
      <c r="M24" s="71"/>
    </row>
    <row r="25" spans="2:13">
      <c r="B25" s="72" t="s">
        <v>62</v>
      </c>
      <c r="C25" s="62">
        <v>60413333</v>
      </c>
      <c r="D25" s="45"/>
      <c r="E25" s="45"/>
      <c r="F25" s="45"/>
      <c r="G25" s="45"/>
      <c r="H25" s="45"/>
      <c r="I25" s="61">
        <v>0</v>
      </c>
      <c r="J25" s="73">
        <f>'נספח 1'!C27</f>
        <v>53481</v>
      </c>
      <c r="K25" s="74">
        <f>'נספח 1'!D27</f>
        <v>2.9999999999999997E-4</v>
      </c>
      <c r="L25" s="86"/>
      <c r="M25" s="71"/>
    </row>
    <row r="26" spans="2:13">
      <c r="B26" s="72" t="s">
        <v>63</v>
      </c>
      <c r="C26" s="62">
        <v>60418993</v>
      </c>
      <c r="D26" s="45"/>
      <c r="E26" s="45"/>
      <c r="F26" s="45"/>
      <c r="G26" s="45"/>
      <c r="H26" s="45"/>
      <c r="I26" s="61">
        <v>0</v>
      </c>
      <c r="J26" s="73">
        <f>'נספח 1'!C28</f>
        <v>119483.377734825</v>
      </c>
      <c r="K26" s="74">
        <f>'נספח 1'!D28</f>
        <v>5.9999999999999995E-4</v>
      </c>
      <c r="L26" s="86"/>
      <c r="M26" s="71"/>
    </row>
    <row r="27" spans="2:13">
      <c r="B27" s="72" t="s">
        <v>81</v>
      </c>
      <c r="C27" s="75" t="s">
        <v>82</v>
      </c>
      <c r="D27" s="76"/>
      <c r="E27" s="76"/>
      <c r="F27" s="76"/>
      <c r="G27" s="76"/>
      <c r="H27" s="76"/>
      <c r="I27" s="73">
        <v>0</v>
      </c>
      <c r="J27" s="73">
        <f>'נספח 1'!C29</f>
        <v>77863.050416390193</v>
      </c>
      <c r="K27" s="74">
        <f>'נספח 1'!D29</f>
        <v>4.0000000000000002E-4</v>
      </c>
      <c r="L27" s="86"/>
      <c r="M27" s="71"/>
    </row>
    <row r="28" spans="2:13" s="85" customFormat="1">
      <c r="B28" s="72" t="s">
        <v>64</v>
      </c>
      <c r="C28" s="62">
        <v>60409380</v>
      </c>
      <c r="D28" s="76"/>
      <c r="E28" s="76"/>
      <c r="F28" s="76"/>
      <c r="G28" s="76"/>
      <c r="H28" s="76"/>
      <c r="I28" s="73"/>
      <c r="J28" s="73">
        <f>'נספח 1'!C30</f>
        <v>1239.6175485252299</v>
      </c>
      <c r="K28" s="74">
        <f>'נספח 1'!D30</f>
        <v>0</v>
      </c>
      <c r="L28" s="86"/>
    </row>
    <row r="29" spans="2:13" s="85" customFormat="1">
      <c r="B29" s="72" t="s">
        <v>65</v>
      </c>
      <c r="C29" s="62">
        <v>60418985</v>
      </c>
      <c r="D29" s="76"/>
      <c r="E29" s="76"/>
      <c r="F29" s="76"/>
      <c r="G29" s="76"/>
      <c r="H29" s="76"/>
      <c r="I29" s="73"/>
      <c r="J29" s="73">
        <f>'נספח 1'!C31</f>
        <v>74430</v>
      </c>
      <c r="K29" s="74">
        <f>'נספח 1'!D31</f>
        <v>4.0000000000000002E-4</v>
      </c>
      <c r="L29" s="86"/>
    </row>
    <row r="30" spans="2:13">
      <c r="B30" s="72" t="s">
        <v>66</v>
      </c>
      <c r="C30" s="62">
        <v>7894563</v>
      </c>
      <c r="D30" s="45"/>
      <c r="E30" s="45"/>
      <c r="F30" s="45"/>
      <c r="G30" s="45"/>
      <c r="H30" s="45"/>
      <c r="I30" s="61">
        <v>0</v>
      </c>
      <c r="J30" s="73">
        <f>'נספח 1'!C32</f>
        <v>0</v>
      </c>
      <c r="K30" s="74">
        <f>'נספח 1'!D32</f>
        <v>0</v>
      </c>
      <c r="L30" s="86"/>
      <c r="M30" s="71"/>
    </row>
    <row r="31" spans="2:13">
      <c r="B31" s="72" t="s">
        <v>67</v>
      </c>
      <c r="C31" s="62">
        <v>7894561</v>
      </c>
      <c r="D31" s="45"/>
      <c r="E31" s="45"/>
      <c r="F31" s="45"/>
      <c r="G31" s="45"/>
      <c r="H31" s="45"/>
      <c r="I31" s="61">
        <v>0</v>
      </c>
      <c r="J31" s="73">
        <f>'נספח 1'!C33</f>
        <v>0</v>
      </c>
      <c r="K31" s="74">
        <f>'נספח 1'!D33</f>
        <v>0</v>
      </c>
      <c r="L31" s="86"/>
      <c r="M31" s="71"/>
    </row>
    <row r="32" spans="2:13">
      <c r="B32" s="72" t="s">
        <v>80</v>
      </c>
      <c r="C32" s="62">
        <v>7894577</v>
      </c>
      <c r="D32" s="45"/>
      <c r="E32" s="45"/>
      <c r="F32" s="45"/>
      <c r="G32" s="45"/>
      <c r="H32" s="45"/>
      <c r="I32" s="61">
        <v>0</v>
      </c>
      <c r="J32" s="73">
        <f>'נספח 1'!C34</f>
        <v>40304.5074412545</v>
      </c>
      <c r="K32" s="74">
        <f>'נספח 1'!D34</f>
        <v>2.0000000000000001E-4</v>
      </c>
      <c r="L32" s="86"/>
      <c r="M32" s="71"/>
    </row>
    <row r="33" spans="2:13">
      <c r="B33" s="72" t="s">
        <v>69</v>
      </c>
      <c r="C33" s="62" t="s">
        <v>70</v>
      </c>
      <c r="D33" s="45"/>
      <c r="E33" s="45"/>
      <c r="F33" s="45"/>
      <c r="G33" s="45"/>
      <c r="H33" s="45"/>
      <c r="I33" s="61">
        <v>0</v>
      </c>
      <c r="J33" s="73">
        <f>'נספח 1'!C35</f>
        <v>0</v>
      </c>
      <c r="K33" s="74">
        <f>'נספח 1'!D35</f>
        <v>0</v>
      </c>
      <c r="L33" s="86"/>
      <c r="M33" s="71"/>
    </row>
    <row r="34" spans="2:13">
      <c r="B34" s="72" t="s">
        <v>71</v>
      </c>
      <c r="C34" s="62" t="s">
        <v>72</v>
      </c>
      <c r="D34" s="45"/>
      <c r="E34" s="45"/>
      <c r="F34" s="45"/>
      <c r="G34" s="45"/>
      <c r="H34" s="45"/>
      <c r="I34" s="61"/>
      <c r="J34" s="73">
        <f>'נספח 1'!C36</f>
        <v>12896.7012603</v>
      </c>
      <c r="K34" s="74">
        <f>'נספח 1'!D36</f>
        <v>1E-4</v>
      </c>
      <c r="L34" s="86"/>
      <c r="M34" s="71"/>
    </row>
    <row r="35" spans="2:13">
      <c r="B35" s="72" t="s">
        <v>73</v>
      </c>
      <c r="C35" s="62" t="s">
        <v>74</v>
      </c>
      <c r="D35" s="45"/>
      <c r="E35" s="45"/>
      <c r="F35" s="45"/>
      <c r="G35" s="45"/>
      <c r="H35" s="45"/>
      <c r="I35" s="61"/>
      <c r="J35" s="73">
        <f>'נספח 1'!C37</f>
        <v>28223</v>
      </c>
      <c r="K35" s="74">
        <f>'נספח 1'!D37</f>
        <v>1E-4</v>
      </c>
      <c r="L35" s="86"/>
      <c r="M35" s="71"/>
    </row>
    <row r="36" spans="2:13">
      <c r="B36" s="72" t="s">
        <v>75</v>
      </c>
      <c r="C36" s="62" t="s">
        <v>76</v>
      </c>
      <c r="D36" s="45"/>
      <c r="E36" s="45"/>
      <c r="F36" s="45"/>
      <c r="G36" s="45"/>
      <c r="H36" s="45"/>
      <c r="I36" s="61"/>
      <c r="J36" s="73">
        <f>'נספח 1'!C38</f>
        <v>49588.287346259996</v>
      </c>
      <c r="K36" s="74">
        <f>'נספח 1'!D38</f>
        <v>2.9999999999999997E-4</v>
      </c>
      <c r="L36" s="86"/>
      <c r="M36" s="71"/>
    </row>
    <row r="37" spans="2:13">
      <c r="B37" s="72" t="s">
        <v>78</v>
      </c>
      <c r="C37" s="56">
        <v>62008610</v>
      </c>
      <c r="D37" s="45"/>
      <c r="E37" s="45"/>
      <c r="F37" s="45"/>
      <c r="G37" s="45"/>
      <c r="H37" s="45"/>
      <c r="I37" s="61"/>
      <c r="J37" s="73">
        <f>'נספח 1'!C39</f>
        <v>123683</v>
      </c>
      <c r="K37" s="74">
        <f>'נספח 1'!D39</f>
        <v>5.9999999999999995E-4</v>
      </c>
      <c r="L37" s="86"/>
      <c r="M37" s="71"/>
    </row>
    <row r="38" spans="2:13">
      <c r="B38" s="60" t="s">
        <v>79</v>
      </c>
      <c r="C38" s="56">
        <v>62009980</v>
      </c>
      <c r="D38" s="45"/>
      <c r="E38" s="45"/>
      <c r="F38" s="45"/>
      <c r="G38" s="45"/>
      <c r="H38" s="45"/>
      <c r="I38" s="61"/>
      <c r="J38" s="73">
        <f>'נספח 1'!C40</f>
        <v>0</v>
      </c>
      <c r="K38" s="74">
        <f>'נספח 1'!D40</f>
        <v>0</v>
      </c>
      <c r="L38" s="86"/>
      <c r="M38" s="71"/>
    </row>
    <row r="39" spans="2:13">
      <c r="B39" s="60" t="s">
        <v>83</v>
      </c>
      <c r="C39" s="56" t="s">
        <v>84</v>
      </c>
      <c r="D39" s="51"/>
      <c r="E39" s="45"/>
      <c r="F39" s="45"/>
      <c r="G39" s="45"/>
      <c r="H39" s="45"/>
      <c r="I39" s="61"/>
      <c r="J39" s="73">
        <f>'נספח 1'!C41</f>
        <v>125933.34439296</v>
      </c>
      <c r="K39" s="74">
        <f>'נספח 1'!D41</f>
        <v>5.9999999999999995E-4</v>
      </c>
      <c r="L39" s="86"/>
      <c r="M39" s="71"/>
    </row>
    <row r="40" spans="2:13">
      <c r="B40" s="56" t="s">
        <v>85</v>
      </c>
      <c r="C40" s="56" t="s">
        <v>86</v>
      </c>
      <c r="D40" s="51"/>
      <c r="E40" s="45"/>
      <c r="F40" s="45"/>
      <c r="G40" s="45"/>
      <c r="H40" s="45"/>
      <c r="I40" s="61"/>
      <c r="J40" s="73">
        <f>'נספח 1'!C42</f>
        <v>0</v>
      </c>
      <c r="K40" s="74">
        <f>'נספח 1'!D42</f>
        <v>0</v>
      </c>
      <c r="L40" s="86"/>
      <c r="M40" s="71"/>
    </row>
    <row r="41" spans="2:13" s="71" customFormat="1">
      <c r="B41" s="56" t="s">
        <v>87</v>
      </c>
      <c r="C41" s="56" t="s">
        <v>88</v>
      </c>
      <c r="D41" s="51"/>
      <c r="E41" s="45"/>
      <c r="F41" s="45"/>
      <c r="G41" s="45"/>
      <c r="H41" s="45"/>
      <c r="I41" s="61"/>
      <c r="J41" s="73">
        <f>'נספח 1'!C43</f>
        <v>160141</v>
      </c>
      <c r="K41" s="74">
        <f>'נספח 1'!D43</f>
        <v>6.9999999999999999E-4</v>
      </c>
      <c r="L41" s="86"/>
    </row>
    <row r="42" spans="2:13" s="71" customFormat="1">
      <c r="B42" s="56" t="s">
        <v>89</v>
      </c>
      <c r="C42" s="56" t="s">
        <v>90</v>
      </c>
      <c r="D42" s="51"/>
      <c r="E42" s="45"/>
      <c r="F42" s="45"/>
      <c r="G42" s="45"/>
      <c r="H42" s="45"/>
      <c r="I42" s="61"/>
      <c r="J42" s="73">
        <f>'נספח 1'!C44</f>
        <v>0</v>
      </c>
      <c r="K42" s="74">
        <f>'נספח 1'!D44</f>
        <v>0</v>
      </c>
      <c r="L42" s="86"/>
    </row>
    <row r="43" spans="2:13" s="71" customFormat="1">
      <c r="B43" s="56" t="s">
        <v>91</v>
      </c>
      <c r="C43" s="56" t="s">
        <v>92</v>
      </c>
      <c r="D43" s="51"/>
      <c r="E43" s="45"/>
      <c r="F43" s="45"/>
      <c r="G43" s="45"/>
      <c r="H43" s="45"/>
      <c r="I43" s="61"/>
      <c r="J43" s="73">
        <f>'נספח 1'!C45</f>
        <v>168722</v>
      </c>
      <c r="K43" s="74">
        <f>'נספח 1'!D45</f>
        <v>6.9999999999999999E-4</v>
      </c>
      <c r="L43" s="86"/>
    </row>
    <row r="44" spans="2:13" s="86" customFormat="1">
      <c r="B44" s="56" t="s">
        <v>95</v>
      </c>
      <c r="C44" s="56" t="s">
        <v>96</v>
      </c>
      <c r="D44" s="51"/>
      <c r="E44" s="45"/>
      <c r="F44" s="45"/>
      <c r="G44" s="45"/>
      <c r="H44" s="45"/>
      <c r="I44" s="61"/>
      <c r="J44" s="73">
        <f>'נספח 1'!C46</f>
        <v>266489.05654781999</v>
      </c>
      <c r="K44" s="74">
        <f>'נספח 1'!D46</f>
        <v>1.2999999999999999E-3</v>
      </c>
    </row>
    <row r="45" spans="2:13" s="86" customFormat="1">
      <c r="B45" s="56" t="s">
        <v>94</v>
      </c>
      <c r="C45" s="56">
        <v>31000360</v>
      </c>
      <c r="D45" s="51"/>
      <c r="E45" s="45"/>
      <c r="F45" s="45"/>
      <c r="G45" s="45"/>
      <c r="H45" s="45"/>
      <c r="I45" s="61"/>
      <c r="J45" s="73">
        <f>'נספח 1'!C47</f>
        <v>47037</v>
      </c>
      <c r="K45" s="74">
        <f>'נספח 1'!D47</f>
        <v>2.9999999999999997E-4</v>
      </c>
    </row>
    <row r="46" spans="2:13" s="86" customFormat="1">
      <c r="B46" s="56" t="s">
        <v>98</v>
      </c>
      <c r="C46" s="56" t="s">
        <v>99</v>
      </c>
      <c r="D46" s="51"/>
      <c r="E46" s="45"/>
      <c r="F46" s="45"/>
      <c r="G46" s="45"/>
      <c r="H46" s="45"/>
      <c r="I46" s="61"/>
      <c r="J46" s="73">
        <f>'נספח 1'!C48</f>
        <v>77770</v>
      </c>
      <c r="K46" s="74">
        <f>'נספח 1'!D48</f>
        <v>4.0000000000000002E-4</v>
      </c>
    </row>
    <row r="47" spans="2:13" s="86" customFormat="1">
      <c r="B47" s="56" t="s">
        <v>100</v>
      </c>
      <c r="C47" s="56" t="s">
        <v>101</v>
      </c>
      <c r="D47" s="51"/>
      <c r="E47" s="45"/>
      <c r="F47" s="45"/>
      <c r="G47" s="45"/>
      <c r="H47" s="45"/>
      <c r="I47" s="61"/>
      <c r="J47" s="73">
        <f>'נספח 1'!C49</f>
        <v>32031.78269</v>
      </c>
      <c r="K47" s="74">
        <f>'נספח 1'!D49</f>
        <v>2.0000000000000001E-4</v>
      </c>
    </row>
    <row r="48" spans="2:13" s="86" customFormat="1">
      <c r="B48" s="64" t="s">
        <v>68</v>
      </c>
      <c r="C48" s="45"/>
      <c r="D48" s="51"/>
      <c r="E48" s="45"/>
      <c r="F48" s="45"/>
      <c r="G48" s="45"/>
      <c r="H48" s="45"/>
      <c r="I48" s="61"/>
      <c r="J48" s="80">
        <f>'נספח 1'!C50</f>
        <v>1930487.7253596841</v>
      </c>
      <c r="K48" s="118">
        <f>'נספח 1'!D50</f>
        <v>9.4000000000000004E-3</v>
      </c>
    </row>
    <row r="49" spans="2:12" s="86" customFormat="1">
      <c r="B49" s="110"/>
      <c r="C49" s="110"/>
      <c r="D49" s="111"/>
      <c r="E49" s="110"/>
      <c r="F49" s="110"/>
      <c r="G49" s="110"/>
      <c r="H49" s="110"/>
      <c r="I49" s="112"/>
      <c r="J49" s="113"/>
      <c r="K49" s="113">
        <f>'נספח 1'!D51</f>
        <v>0</v>
      </c>
      <c r="L49" s="86">
        <f>'נספח 1'!B51</f>
        <v>0</v>
      </c>
    </row>
    <row r="50" spans="2:12">
      <c r="B50" s="110"/>
      <c r="C50" s="111"/>
      <c r="D50" s="111"/>
      <c r="E50" s="111"/>
      <c r="F50" s="111"/>
      <c r="G50" s="111"/>
      <c r="H50" s="111"/>
      <c r="I50" s="16"/>
      <c r="J50" s="113"/>
      <c r="K50" s="114"/>
      <c r="L50" s="86">
        <f>'נספח 1'!B52</f>
        <v>0</v>
      </c>
    </row>
    <row r="51" spans="2:12" ht="17.399999999999999">
      <c r="B51" s="115"/>
      <c r="C51" s="110"/>
      <c r="D51" s="110"/>
      <c r="E51" s="110"/>
      <c r="F51" s="110"/>
      <c r="G51" s="110"/>
      <c r="H51" s="110"/>
      <c r="I51" s="116"/>
      <c r="J51" s="117">
        <f>N13</f>
        <v>0</v>
      </c>
      <c r="K51" s="116"/>
      <c r="L51" s="71"/>
    </row>
    <row r="52" spans="2:12" ht="17.399999999999999">
      <c r="B52" s="110"/>
      <c r="C52" s="110"/>
      <c r="D52" s="110"/>
      <c r="E52" s="110"/>
      <c r="F52" s="110"/>
      <c r="G52" s="110"/>
      <c r="H52" s="110"/>
      <c r="I52" s="116"/>
      <c r="J52" s="117">
        <f>J51-J50</f>
        <v>0</v>
      </c>
      <c r="K52" s="116"/>
    </row>
    <row r="53" spans="2:12" ht="17.399999999999999">
      <c r="B53" s="119"/>
      <c r="I53" s="49"/>
      <c r="J53" s="49"/>
      <c r="K53" s="49"/>
    </row>
    <row r="54" spans="2:12" ht="17.399999999999999">
      <c r="B54" s="119"/>
      <c r="I54" s="49"/>
      <c r="J54" s="49"/>
      <c r="K54" s="49"/>
    </row>
    <row r="55" spans="2:12" ht="17.399999999999999">
      <c r="B55" s="119"/>
      <c r="I55" s="49"/>
      <c r="J55" s="49"/>
      <c r="K55" s="49"/>
    </row>
    <row r="56" spans="2:12" ht="17.399999999999999">
      <c r="B56" s="119"/>
      <c r="I56" s="49"/>
      <c r="J56" s="49"/>
      <c r="K56" s="49"/>
    </row>
    <row r="57" spans="2:12" ht="17.399999999999999">
      <c r="B57" s="119"/>
      <c r="I57" s="49"/>
      <c r="J57" s="49"/>
      <c r="K57" s="49"/>
    </row>
    <row r="58" spans="2:12" ht="17.399999999999999">
      <c r="B58" s="119"/>
      <c r="I58" s="49"/>
      <c r="J58" s="49"/>
      <c r="K58" s="49"/>
    </row>
    <row r="59" spans="2:12" ht="17.399999999999999">
      <c r="B59" s="119"/>
      <c r="I59" s="49"/>
      <c r="J59" s="49"/>
      <c r="K59" s="49"/>
    </row>
    <row r="60" spans="2:12" ht="17.399999999999999">
      <c r="B60" s="119"/>
      <c r="I60" s="49"/>
      <c r="J60" s="49"/>
      <c r="K60" s="49"/>
    </row>
    <row r="61" spans="2:12" ht="17.399999999999999">
      <c r="B61" s="119"/>
      <c r="I61" s="49"/>
      <c r="J61" s="49"/>
      <c r="K61" s="49"/>
    </row>
    <row r="62" spans="2:12" ht="17.399999999999999">
      <c r="B62" s="119"/>
      <c r="I62" s="49"/>
      <c r="J62" s="49"/>
      <c r="K62" s="49"/>
    </row>
    <row r="63" spans="2:12" ht="17.399999999999999">
      <c r="B63" s="119"/>
      <c r="I63" s="49"/>
      <c r="J63" s="49"/>
      <c r="K63" s="49"/>
    </row>
    <row r="64" spans="2:12" ht="17.399999999999999">
      <c r="B64" s="119"/>
      <c r="I64" s="49"/>
      <c r="J64" s="49"/>
      <c r="K64" s="49"/>
    </row>
    <row r="65" spans="2:11" ht="17.399999999999999">
      <c r="B65" s="119"/>
      <c r="I65" s="49"/>
      <c r="J65" s="49"/>
      <c r="K65" s="49"/>
    </row>
    <row r="66" spans="2:11" ht="17.399999999999999">
      <c r="B66" s="119"/>
      <c r="I66" s="49"/>
      <c r="J66" s="49"/>
      <c r="K66" s="49"/>
    </row>
    <row r="67" spans="2:11" ht="17.399999999999999">
      <c r="B67" s="119"/>
      <c r="I67" s="49"/>
      <c r="J67" s="49"/>
      <c r="K67" s="49"/>
    </row>
    <row r="68" spans="2:11" ht="17.399999999999999">
      <c r="B68" s="119"/>
      <c r="I68" s="49"/>
      <c r="J68" s="49"/>
      <c r="K68" s="49"/>
    </row>
    <row r="69" spans="2:11" ht="17.399999999999999">
      <c r="B69" s="119"/>
      <c r="I69" s="49"/>
      <c r="J69" s="49"/>
      <c r="K69" s="49"/>
    </row>
    <row r="70" spans="2:11" ht="17.399999999999999">
      <c r="B70" s="119"/>
      <c r="I70" s="49"/>
      <c r="J70" s="49"/>
      <c r="K70" s="49"/>
    </row>
    <row r="71" spans="2:11" ht="17.399999999999999">
      <c r="B71" s="119"/>
      <c r="I71" s="49"/>
      <c r="J71" s="49"/>
      <c r="K71" s="49"/>
    </row>
    <row r="72" spans="2:11" ht="17.399999999999999">
      <c r="B72" s="119"/>
      <c r="I72" s="49"/>
      <c r="J72" s="49"/>
      <c r="K72" s="49"/>
    </row>
    <row r="73" spans="2:11" ht="17.399999999999999">
      <c r="I73" s="49"/>
      <c r="J73" s="49"/>
      <c r="K73" s="49"/>
    </row>
    <row r="74" spans="2:11" ht="17.399999999999999">
      <c r="I74" s="49"/>
      <c r="J74" s="49"/>
      <c r="K74" s="49"/>
    </row>
    <row r="75" spans="2:11" ht="17.399999999999999">
      <c r="I75" s="49"/>
      <c r="J75" s="49"/>
      <c r="K75" s="49"/>
    </row>
    <row r="76" spans="2:11" ht="17.399999999999999">
      <c r="I76" s="49"/>
      <c r="J76" s="49"/>
      <c r="K76" s="49"/>
    </row>
    <row r="77" spans="2:11" ht="17.399999999999999">
      <c r="I77" s="49"/>
      <c r="J77" s="49"/>
      <c r="K77" s="49"/>
    </row>
    <row r="78" spans="2:11" ht="17.399999999999999">
      <c r="I78" s="49"/>
      <c r="J78" s="49"/>
      <c r="K78" s="49"/>
    </row>
    <row r="79" spans="2:11" ht="17.399999999999999">
      <c r="I79" s="49"/>
      <c r="J79" s="49"/>
      <c r="K79" s="49"/>
    </row>
    <row r="80" spans="2:11" ht="17.399999999999999">
      <c r="I80" s="49"/>
      <c r="J80" s="49"/>
      <c r="K80" s="49"/>
    </row>
    <row r="81" spans="9:11" ht="17.399999999999999">
      <c r="I81" s="49"/>
      <c r="J81" s="49"/>
      <c r="K81" s="49"/>
    </row>
    <row r="82" spans="9:11" ht="17.399999999999999">
      <c r="I82" s="49"/>
      <c r="J82" s="49"/>
      <c r="K82" s="49"/>
    </row>
    <row r="83" spans="9:11" ht="17.399999999999999">
      <c r="I83" s="49"/>
      <c r="J83" s="49"/>
    </row>
    <row r="84" spans="9:11" ht="17.399999999999999">
      <c r="I84" s="49"/>
    </row>
    <row r="85" spans="9:11" ht="17.399999999999999">
      <c r="I85" s="49"/>
    </row>
    <row r="86" spans="9:11" ht="17.399999999999999">
      <c r="I86" s="49"/>
    </row>
    <row r="87" spans="9:11" ht="17.399999999999999">
      <c r="I87" s="49"/>
    </row>
    <row r="88" spans="9:11" ht="17.399999999999999">
      <c r="I88" s="49"/>
    </row>
    <row r="89" spans="9:11" ht="17.399999999999999">
      <c r="I89" s="49"/>
    </row>
    <row r="90" spans="9:11" ht="17.399999999999999">
      <c r="I90" s="49"/>
    </row>
    <row r="91" spans="9:11" ht="17.399999999999999">
      <c r="I91" s="49"/>
    </row>
    <row r="92" spans="9:11" ht="17.399999999999999">
      <c r="I92" s="49"/>
    </row>
    <row r="93" spans="9:11" ht="17.399999999999999">
      <c r="I93" s="49"/>
    </row>
    <row r="94" spans="9:11" ht="17.399999999999999">
      <c r="I94" s="49"/>
    </row>
    <row r="95" spans="9:11" ht="17.399999999999999">
      <c r="I95" s="49"/>
    </row>
    <row r="96" spans="9:11" ht="17.399999999999999">
      <c r="I96" s="49"/>
    </row>
    <row r="97" spans="9:9" ht="17.399999999999999">
      <c r="I97" s="49"/>
    </row>
    <row r="98" spans="9:9" ht="17.399999999999999">
      <c r="I98" s="49"/>
    </row>
    <row r="99" spans="9:9" ht="17.399999999999999">
      <c r="I99" s="49"/>
    </row>
    <row r="100" spans="9:9" ht="17.399999999999999">
      <c r="I100" s="49"/>
    </row>
    <row r="101" spans="9:9" ht="17.399999999999999">
      <c r="I101" s="49"/>
    </row>
    <row r="102" spans="9:9" ht="17.399999999999999">
      <c r="I102" s="49"/>
    </row>
    <row r="103" spans="9:9" ht="17.399999999999999">
      <c r="I103" s="49"/>
    </row>
    <row r="104" spans="9:9" ht="17.399999999999999">
      <c r="I104" s="49"/>
    </row>
    <row r="105" spans="9:9" ht="17.399999999999999">
      <c r="I105" s="49"/>
    </row>
    <row r="106" spans="9:9" ht="17.399999999999999">
      <c r="I106" s="49"/>
    </row>
    <row r="107" spans="9:9" ht="17.399999999999999">
      <c r="I107" s="49"/>
    </row>
    <row r="108" spans="9:9" ht="17.399999999999999">
      <c r="I108" s="49"/>
    </row>
    <row r="109" spans="9:9" ht="17.399999999999999">
      <c r="I109" s="49"/>
    </row>
    <row r="110" spans="9:9" ht="17.399999999999999">
      <c r="I110" s="49"/>
    </row>
    <row r="111" spans="9:9" ht="17.399999999999999">
      <c r="I111" s="49"/>
    </row>
    <row r="112" spans="9:9" ht="17.399999999999999">
      <c r="I112" s="49"/>
    </row>
    <row r="113" spans="9:9" ht="17.399999999999999">
      <c r="I113" s="49"/>
    </row>
    <row r="114" spans="9:9" ht="17.399999999999999">
      <c r="I114" s="49"/>
    </row>
    <row r="115" spans="9:9" ht="17.399999999999999">
      <c r="I115" s="49"/>
    </row>
    <row r="116" spans="9:9" ht="17.399999999999999">
      <c r="I116" s="49"/>
    </row>
    <row r="117" spans="9:9" ht="17.399999999999999">
      <c r="I117" s="49"/>
    </row>
    <row r="118" spans="9:9" ht="17.399999999999999">
      <c r="I118" s="49"/>
    </row>
    <row r="119" spans="9:9" ht="17.399999999999999">
      <c r="I119" s="49"/>
    </row>
    <row r="120" spans="9:9" ht="17.399999999999999">
      <c r="I120" s="49"/>
    </row>
    <row r="121" spans="9:9" ht="17.399999999999999">
      <c r="I121" s="49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3.8"/>
  <cols>
    <col min="1" max="1" width="18.8984375" customWidth="1"/>
    <col min="2" max="2" width="28.69921875" bestFit="1" customWidth="1"/>
    <col min="3" max="3" width="14" customWidth="1"/>
    <col min="4" max="5" width="8.69921875" bestFit="1" customWidth="1"/>
  </cols>
  <sheetData>
    <row r="2" spans="2:9">
      <c r="B2" s="2" t="s">
        <v>28</v>
      </c>
      <c r="C2" s="39"/>
      <c r="D2" s="3"/>
      <c r="E2" s="3"/>
    </row>
    <row r="3" spans="2:9">
      <c r="B3" s="2" t="s">
        <v>104</v>
      </c>
      <c r="C3" s="39"/>
      <c r="D3" s="3"/>
      <c r="E3" s="3"/>
      <c r="F3" s="40"/>
      <c r="G3" s="40"/>
      <c r="H3" s="40"/>
      <c r="I3" s="40"/>
    </row>
    <row r="4" spans="2:9">
      <c r="B4" s="4" t="str">
        <f>'נספח 1'!B6</f>
        <v xml:space="preserve">מבטחים מוסד לביטוח סוציאלי של העובדים בעמ בניהול מיוחד </v>
      </c>
      <c r="C4" s="39"/>
      <c r="D4" s="3"/>
      <c r="E4" s="3"/>
      <c r="F4" s="40"/>
      <c r="G4" s="40"/>
      <c r="H4" s="40"/>
      <c r="I4" s="40"/>
    </row>
    <row r="5" spans="2:9">
      <c r="B5" s="4" t="str">
        <f>'נספח 1'!B7</f>
        <v>מספר אישור: 316</v>
      </c>
      <c r="C5" s="39"/>
      <c r="D5" s="3"/>
      <c r="E5" s="3"/>
      <c r="F5" s="40"/>
      <c r="G5" s="40"/>
      <c r="H5" s="40"/>
      <c r="I5" s="40"/>
    </row>
    <row r="6" spans="2:9" ht="15">
      <c r="B6" s="41"/>
      <c r="C6" s="39"/>
      <c r="D6" s="3"/>
      <c r="E6" s="3"/>
      <c r="F6" s="40"/>
      <c r="G6" s="40"/>
      <c r="H6" s="40"/>
      <c r="I6" s="40"/>
    </row>
    <row r="7" spans="2:9" ht="52.8">
      <c r="B7" s="42" t="s">
        <v>29</v>
      </c>
      <c r="C7" s="42" t="s">
        <v>17</v>
      </c>
      <c r="D7" s="42" t="s">
        <v>30</v>
      </c>
      <c r="E7" s="42" t="s">
        <v>31</v>
      </c>
    </row>
    <row r="8" spans="2:9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5"/>
  <sheetViews>
    <sheetView showGridLines="0" showZeros="0" rightToLeft="1" workbookViewId="0">
      <selection activeCell="I15" sqref="I15"/>
    </sheetView>
  </sheetViews>
  <sheetFormatPr defaultRowHeight="13.8"/>
  <cols>
    <col min="1" max="1" width="5.59765625" bestFit="1" customWidth="1"/>
    <col min="2" max="2" width="65.8984375" bestFit="1" customWidth="1"/>
    <col min="3" max="3" width="8.8984375" bestFit="1" customWidth="1"/>
    <col min="4" max="4" width="9.8984375" bestFit="1" customWidth="1"/>
    <col min="5" max="5" width="4" bestFit="1" customWidth="1"/>
    <col min="6" max="6" width="6" bestFit="1" customWidth="1"/>
    <col min="7" max="7" width="5.59765625" bestFit="1" customWidth="1"/>
    <col min="8" max="8" width="8" bestFit="1" customWidth="1"/>
    <col min="9" max="9" width="12.3984375" bestFit="1" customWidth="1"/>
  </cols>
  <sheetData>
    <row r="2" spans="1:9">
      <c r="A2" s="1"/>
      <c r="B2" s="4" t="s">
        <v>105</v>
      </c>
      <c r="C2" s="32"/>
      <c r="D2" s="32"/>
      <c r="E2" s="43"/>
      <c r="F2" s="32"/>
      <c r="G2" s="33"/>
      <c r="H2" s="32"/>
      <c r="I2" s="39"/>
    </row>
    <row r="3" spans="1:9">
      <c r="B3" s="4" t="str">
        <f>'נספח 1'!B6</f>
        <v xml:space="preserve">מבטחים מוסד לביטוח סוציאלי של העובדים בעמ בניהול מיוחד </v>
      </c>
      <c r="C3" s="32"/>
      <c r="D3" s="32"/>
      <c r="E3" s="43"/>
      <c r="F3" s="32"/>
      <c r="G3" s="33"/>
      <c r="H3" s="32"/>
      <c r="I3" s="39"/>
    </row>
    <row r="4" spans="1:9">
      <c r="B4" s="4" t="str">
        <f>'נספח 1'!B7</f>
        <v>מספר אישור: 316</v>
      </c>
      <c r="C4" s="32"/>
      <c r="D4" s="32"/>
      <c r="E4" s="43"/>
      <c r="F4" s="32"/>
      <c r="G4" s="33"/>
      <c r="H4" s="32"/>
      <c r="I4" s="39"/>
    </row>
    <row r="5" spans="1:9" ht="52.8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  <row r="7" spans="1:9" ht="24" customHeight="1">
      <c r="B7" s="89" t="s">
        <v>98</v>
      </c>
      <c r="C7" s="75" t="s">
        <v>99</v>
      </c>
      <c r="D7" s="69">
        <v>45097</v>
      </c>
      <c r="E7" s="45"/>
      <c r="F7" s="45"/>
      <c r="G7" s="45"/>
      <c r="H7" s="53"/>
      <c r="I7" s="103">
        <v>83592</v>
      </c>
    </row>
    <row r="8" spans="1:9">
      <c r="B8" s="89" t="s">
        <v>100</v>
      </c>
      <c r="C8" s="82" t="s">
        <v>101</v>
      </c>
      <c r="D8" s="69">
        <v>44973</v>
      </c>
      <c r="E8" s="51"/>
      <c r="F8" s="51"/>
      <c r="G8" s="51"/>
      <c r="H8" s="53"/>
      <c r="I8" s="103">
        <v>7700</v>
      </c>
    </row>
    <row r="9" spans="1:9">
      <c r="B9" s="89" t="s">
        <v>100</v>
      </c>
      <c r="C9" s="82" t="s">
        <v>101</v>
      </c>
      <c r="D9" s="69">
        <v>45104</v>
      </c>
      <c r="E9" s="51"/>
      <c r="F9" s="51"/>
      <c r="G9" s="51"/>
      <c r="H9" s="53"/>
      <c r="I9" s="95">
        <v>6160</v>
      </c>
    </row>
    <row r="10" spans="1:9" s="86" customFormat="1">
      <c r="B10" s="90" t="s">
        <v>100</v>
      </c>
      <c r="C10" s="91" t="s">
        <v>101</v>
      </c>
      <c r="D10" s="69">
        <v>45236</v>
      </c>
      <c r="E10" s="51"/>
      <c r="F10" s="51"/>
      <c r="G10" s="51"/>
      <c r="H10" s="53"/>
      <c r="I10" s="95">
        <v>8008</v>
      </c>
    </row>
    <row r="11" spans="1:9">
      <c r="B11" s="92"/>
      <c r="C11" s="93"/>
      <c r="D11" s="94"/>
      <c r="E11" s="51"/>
      <c r="F11" s="51"/>
      <c r="G11" s="51"/>
      <c r="H11" s="53"/>
      <c r="I11" s="95"/>
    </row>
    <row r="12" spans="1:9">
      <c r="B12" s="92"/>
      <c r="C12" s="93"/>
      <c r="D12" s="94"/>
      <c r="E12" s="50"/>
      <c r="F12" s="50"/>
      <c r="G12" s="50"/>
      <c r="H12" s="70"/>
      <c r="I12" s="96"/>
    </row>
    <row r="13" spans="1:9">
      <c r="B13" s="92"/>
      <c r="C13" s="93"/>
      <c r="D13" s="94"/>
      <c r="E13" s="45"/>
      <c r="F13" s="45"/>
      <c r="G13" s="45"/>
      <c r="H13" s="45"/>
      <c r="I13" s="97"/>
    </row>
    <row r="14" spans="1:9">
      <c r="B14" s="92"/>
      <c r="C14" s="93"/>
      <c r="D14" s="94"/>
      <c r="E14" s="45"/>
      <c r="F14" s="45"/>
      <c r="G14" s="45"/>
      <c r="H14" s="45"/>
      <c r="I14" s="97"/>
    </row>
    <row r="15" spans="1:9">
      <c r="B15" s="108" t="s">
        <v>93</v>
      </c>
      <c r="C15" s="51"/>
      <c r="D15" s="51"/>
      <c r="E15" s="51"/>
      <c r="F15" s="51"/>
      <c r="G15" s="51"/>
      <c r="H15" s="51"/>
      <c r="I15" s="109">
        <f>SUM(I7:I14)</f>
        <v>105460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3.8"/>
  <cols>
    <col min="1" max="1" width="16" customWidth="1"/>
    <col min="2" max="2" width="38.19921875" bestFit="1" customWidth="1"/>
    <col min="3" max="4" width="11" customWidth="1"/>
    <col min="5" max="5" width="14.09765625" customWidth="1"/>
    <col min="6" max="6" width="11.69921875" customWidth="1"/>
    <col min="7" max="7" width="11.3984375" customWidth="1"/>
    <col min="8" max="8" width="9.5" customWidth="1"/>
  </cols>
  <sheetData>
    <row r="5" spans="2:13">
      <c r="B5" s="2" t="s">
        <v>106</v>
      </c>
      <c r="C5" s="39"/>
      <c r="D5" s="39"/>
      <c r="E5" s="39"/>
      <c r="F5" s="39"/>
      <c r="G5" s="39"/>
      <c r="H5" s="39"/>
    </row>
    <row r="6" spans="2:13">
      <c r="B6" s="4" t="str">
        <f>'נספח 1'!B6</f>
        <v xml:space="preserve">מבטחים מוסד לביטוח סוציאלי של העובדים בעמ בניהול מיוחד </v>
      </c>
      <c r="C6" s="39"/>
      <c r="D6" s="39"/>
      <c r="E6" s="39"/>
      <c r="F6" s="39"/>
      <c r="G6" s="39"/>
      <c r="H6" s="39"/>
    </row>
    <row r="7" spans="2:13">
      <c r="B7" s="4" t="str">
        <f>'נספח 1'!B7</f>
        <v>מספר אישור: 316</v>
      </c>
      <c r="C7" s="39"/>
      <c r="D7" s="39"/>
      <c r="E7" s="39"/>
      <c r="F7" s="39"/>
      <c r="G7" s="39"/>
      <c r="H7" s="39"/>
    </row>
    <row r="10" spans="2:13" ht="55.2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C26" sqref="C26"/>
    </sheetView>
  </sheetViews>
  <sheetFormatPr defaultRowHeight="13.8"/>
  <cols>
    <col min="1" max="1" width="14.3984375" customWidth="1"/>
    <col min="2" max="2" width="17.09765625" customWidth="1"/>
    <col min="3" max="3" width="23.59765625" customWidth="1"/>
    <col min="4" max="4" width="15.3984375" customWidth="1"/>
    <col min="5" max="5" width="9.59765625" customWidth="1"/>
    <col min="6" max="6" width="13.19921875" customWidth="1"/>
  </cols>
  <sheetData>
    <row r="6" spans="2:8">
      <c r="B6" s="2" t="s">
        <v>107</v>
      </c>
      <c r="C6" s="39"/>
      <c r="D6" s="39"/>
      <c r="E6" s="39"/>
      <c r="F6" s="39"/>
    </row>
    <row r="7" spans="2:8">
      <c r="B7" s="4" t="str">
        <f>'נספח 1'!B6</f>
        <v xml:space="preserve">מבטחים מוסד לביטוח סוציאלי של העובדים בעמ בניהול מיוחד </v>
      </c>
      <c r="C7" s="39"/>
      <c r="D7" s="39"/>
      <c r="E7" s="39"/>
      <c r="F7" s="39"/>
    </row>
    <row r="8" spans="2:8">
      <c r="B8" s="4" t="str">
        <f>'נספח 1'!B7</f>
        <v>מספר אישור: 316</v>
      </c>
      <c r="C8" s="39"/>
      <c r="D8" s="39"/>
      <c r="E8" s="39"/>
      <c r="F8" s="39"/>
      <c r="G8" s="39"/>
      <c r="H8" s="39"/>
    </row>
    <row r="10" spans="2:8" ht="55.2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D0BAF9-9E1B-4451-AD70-0D3CF9777B64}">
  <ds:schemaRefs>
    <ds:schemaRef ds:uri="http://schemas.microsoft.com/office/2006/documentManagement/types"/>
    <ds:schemaRef ds:uri="http://purl.org/dc/dcmitype/"/>
    <ds:schemaRef ds:uri="http://purl.org/dc/elements/1.1/"/>
    <ds:schemaRef ds:uri="21e3d994-461f-4904-b5d3-a3b49fb448a4"/>
    <ds:schemaRef ds:uri="http://purl.org/dc/terms/"/>
    <ds:schemaRef ds:uri="http://schemas.microsoft.com/office/infopath/2007/PartnerControls"/>
    <ds:schemaRef ds:uri="0B10FADA-9D34-4C2D-8090-B9DB555D658B"/>
    <ds:schemaRef ds:uri="http://schemas.openxmlformats.org/package/2006/metadata/core-properties"/>
    <ds:schemaRef ds:uri="0b10fada-9d34-4c2d-8090-b9db555d658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קרן אליהו</cp:lastModifiedBy>
  <cp:lastPrinted>2023-03-28T11:19:25Z</cp:lastPrinted>
  <dcterms:created xsi:type="dcterms:W3CDTF">2017-03-07T07:02:21Z</dcterms:created>
  <dcterms:modified xsi:type="dcterms:W3CDTF">2025-10-08T04:56:22Z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